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엑셀실습\"/>
    </mc:Choice>
  </mc:AlternateContent>
  <xr:revisionPtr revIDLastSave="0" documentId="8_{1AF59C18-41A7-4BFC-AE1B-E207C7249C6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프로젝트" sheetId="1" r:id="rId1"/>
    <sheet name="직원" sheetId="2" r:id="rId2"/>
    <sheet name="설문" sheetId="3" r:id="rId3"/>
    <sheet name="불러오기" sheetId="6" r:id="rId4"/>
    <sheet name="주문" sheetId="4" r:id="rId5"/>
    <sheet name="설정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3" setVersion="3"/>
    </ext>
  </extLst>
</workbook>
</file>

<file path=xl/calcChain.xml><?xml version="1.0" encoding="utf-8"?>
<calcChain xmlns="http://schemas.openxmlformats.org/spreadsheetml/2006/main">
  <c r="M5" i="6" l="1" a="1"/>
  <c r="G16" i="6" a="1"/>
  <c r="A16" i="6" a="1"/>
  <c r="A1" i="6" a="1"/>
  <c r="M2" i="6" s="1"/>
  <c r="F2" i="4" a="1"/>
  <c r="E2" i="3" a="1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I2" i="1"/>
  <c r="I3" i="1"/>
  <c r="I4" i="1"/>
  <c r="I5" i="1"/>
  <c r="D17" i="1" s="1"/>
  <c r="I6" i="1"/>
  <c r="I7" i="1"/>
  <c r="I8" i="1"/>
  <c r="I9" i="1"/>
  <c r="I10" i="1"/>
  <c r="I11" i="1"/>
  <c r="I12" i="1"/>
  <c r="I13" i="1"/>
  <c r="H2" i="1"/>
  <c r="H3" i="1"/>
  <c r="H4" i="1"/>
  <c r="H5" i="1"/>
  <c r="H6" i="1"/>
  <c r="H7" i="1"/>
  <c r="H8" i="1"/>
  <c r="H9" i="1"/>
  <c r="H10" i="1"/>
  <c r="H11" i="1"/>
  <c r="H12" i="1"/>
  <c r="H13" i="1"/>
  <c r="G3" i="4" l="1" a="1"/>
  <c r="G5" i="4" a="1"/>
  <c r="G2" i="4" a="1"/>
  <c r="G4" i="4" a="1"/>
  <c r="D16" i="1"/>
  <c r="D15" i="1"/>
  <c r="H3" i="4" l="1"/>
  <c r="I3" i="4"/>
  <c r="I5" i="4"/>
  <c r="H5" i="4"/>
  <c r="H2" i="4"/>
  <c r="I2" i="4"/>
  <c r="H4" i="4"/>
  <c r="I4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8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</futureMetadata>
  <cellMetadata count="1">
    <bk>
      <rc t="1" v="0"/>
    </bk>
  </cellMetadata>
  <valueMetadata count="82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  <bk>
      <rc t="2" v="30"/>
    </bk>
    <bk>
      <rc t="2" v="31"/>
    </bk>
    <bk>
      <rc t="2" v="32"/>
    </bk>
    <bk>
      <rc t="2" v="33"/>
    </bk>
    <bk>
      <rc t="2" v="34"/>
    </bk>
    <bk>
      <rc t="2" v="35"/>
    </bk>
    <bk>
      <rc t="2" v="36"/>
    </bk>
    <bk>
      <rc t="2" v="37"/>
    </bk>
    <bk>
      <rc t="2" v="38"/>
    </bk>
    <bk>
      <rc t="2" v="39"/>
    </bk>
    <bk>
      <rc t="2" v="40"/>
    </bk>
    <bk>
      <rc t="2" v="41"/>
    </bk>
    <bk>
      <rc t="2" v="42"/>
    </bk>
    <bk>
      <rc t="2" v="43"/>
    </bk>
    <bk>
      <rc t="2" v="44"/>
    </bk>
    <bk>
      <rc t="2" v="45"/>
    </bk>
    <bk>
      <rc t="2" v="46"/>
    </bk>
    <bk>
      <rc t="2" v="47"/>
    </bk>
    <bk>
      <rc t="2" v="48"/>
    </bk>
    <bk>
      <rc t="2" v="49"/>
    </bk>
    <bk>
      <rc t="2" v="50"/>
    </bk>
    <bk>
      <rc t="2" v="51"/>
    </bk>
    <bk>
      <rc t="2" v="52"/>
    </bk>
    <bk>
      <rc t="2" v="53"/>
    </bk>
    <bk>
      <rc t="2" v="54"/>
    </bk>
    <bk>
      <rc t="2" v="55"/>
    </bk>
    <bk>
      <rc t="2" v="56"/>
    </bk>
    <bk>
      <rc t="2" v="57"/>
    </bk>
    <bk>
      <rc t="2" v="58"/>
    </bk>
    <bk>
      <rc t="2" v="59"/>
    </bk>
    <bk>
      <rc t="2" v="60"/>
    </bk>
    <bk>
      <rc t="2" v="61"/>
    </bk>
    <bk>
      <rc t="2" v="62"/>
    </bk>
    <bk>
      <rc t="2" v="63"/>
    </bk>
    <bk>
      <rc t="2" v="64"/>
    </bk>
    <bk>
      <rc t="2" v="65"/>
    </bk>
    <bk>
      <rc t="2" v="66"/>
    </bk>
    <bk>
      <rc t="2" v="67"/>
    </bk>
    <bk>
      <rc t="2" v="68"/>
    </bk>
    <bk>
      <rc t="2" v="69"/>
    </bk>
    <bk>
      <rc t="2" v="70"/>
    </bk>
    <bk>
      <rc t="2" v="71"/>
    </bk>
    <bk>
      <rc t="2" v="72"/>
    </bk>
    <bk>
      <rc t="2" v="73"/>
    </bk>
    <bk>
      <rc t="2" v="74"/>
    </bk>
    <bk>
      <rc t="2" v="75"/>
    </bk>
    <bk>
      <rc t="2" v="76"/>
    </bk>
    <bk>
      <rc t="2" v="77"/>
    </bk>
    <bk>
      <rc t="2" v="78"/>
    </bk>
    <bk>
      <rc t="2" v="79"/>
    </bk>
    <bk>
      <rc t="2" v="80"/>
    </bk>
    <bk>
      <rc t="2" v="81"/>
    </bk>
  </valueMetadata>
</metadata>
</file>

<file path=xl/sharedStrings.xml><?xml version="1.0" encoding="utf-8"?>
<sst xmlns="http://schemas.openxmlformats.org/spreadsheetml/2006/main" count="215" uniqueCount="133">
  <si>
    <t>프로젝트ID</t>
  </si>
  <si>
    <t>프로젝트명</t>
  </si>
  <si>
    <t>부서</t>
  </si>
  <si>
    <t>담당자</t>
  </si>
  <si>
    <t>필요기술</t>
  </si>
  <si>
    <t>승인자</t>
  </si>
  <si>
    <t>예산_만원</t>
  </si>
  <si>
    <t>P01</t>
  </si>
  <si>
    <t>신규 ERP 데이터 이관</t>
  </si>
  <si>
    <t>재무팀</t>
  </si>
  <si>
    <t>P02</t>
  </si>
  <si>
    <t>월간 매출 대시보드</t>
  </si>
  <si>
    <t>영업팀</t>
  </si>
  <si>
    <t>P03</t>
  </si>
  <si>
    <t>인사 평가 자동화</t>
  </si>
  <si>
    <t>인사팀</t>
  </si>
  <si>
    <t>정하은</t>
  </si>
  <si>
    <t>P04</t>
  </si>
  <si>
    <t>고객 이탈 분석</t>
  </si>
  <si>
    <t>P05</t>
  </si>
  <si>
    <t>예산 집행 점검표</t>
  </si>
  <si>
    <t>P06</t>
  </si>
  <si>
    <t>채용 공고 성과 분석</t>
  </si>
  <si>
    <t>P07</t>
  </si>
  <si>
    <t>재고 회전율 리포트</t>
  </si>
  <si>
    <t>물류팀</t>
  </si>
  <si>
    <t>강도윤</t>
  </si>
  <si>
    <t>P08</t>
  </si>
  <si>
    <t>거래처 등급 재산정</t>
  </si>
  <si>
    <t>P09</t>
  </si>
  <si>
    <t>경비 정산 간소화</t>
  </si>
  <si>
    <t>한지훈</t>
  </si>
  <si>
    <t>P10</t>
  </si>
  <si>
    <t>배송 지연 원인 분석</t>
  </si>
  <si>
    <t>P11</t>
  </si>
  <si>
    <t>교육 이수 현황판</t>
  </si>
  <si>
    <t>P12</t>
  </si>
  <si>
    <t>분기 실적 보고 자동화</t>
  </si>
  <si>
    <t>이름</t>
  </si>
  <si>
    <t>자격증</t>
  </si>
  <si>
    <t>근무가능요일</t>
  </si>
  <si>
    <t>이준</t>
  </si>
  <si>
    <t>이준호</t>
  </si>
  <si>
    <t>박서연</t>
  </si>
  <si>
    <t>김민지</t>
  </si>
  <si>
    <t>최우진</t>
  </si>
  <si>
    <t>윤서아</t>
  </si>
  <si>
    <t>오세린</t>
  </si>
  <si>
    <t>서도현</t>
  </si>
  <si>
    <t>문가윤</t>
  </si>
  <si>
    <t>배준서</t>
  </si>
  <si>
    <t>임채원</t>
  </si>
  <si>
    <t>조은우</t>
  </si>
  <si>
    <t>응답ID</t>
  </si>
  <si>
    <t>도움이_필요한_업무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</si>
  <si>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</si>
  <si>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</si>
  <si>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</si>
  <si>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</si>
  <si>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</si>
  <si>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</si>
  <si>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</si>
  <si>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</si>
  <si>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</si>
  <si>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</si>
  <si>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</si>
  <si>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</si>
  <si>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</si>
  <si>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</si>
  <si>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</si>
  <si>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</si>
  <si>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</si>
  <si>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</si>
  <si>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</si>
  <si>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</si>
  <si>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</si>
  <si>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</si>
  <si>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</si>
  <si>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</si>
  <si>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</si>
  <si>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</si>
  <si>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</si>
  <si>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</si>
  <si>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</si>
  <si>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</si>
  <si>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주문번호</t>
  </si>
  <si>
    <t>거래처</t>
  </si>
  <si>
    <t>품목</t>
  </si>
  <si>
    <t>수량</t>
  </si>
  <si>
    <t>O-1001</t>
  </si>
  <si>
    <t>대성기계</t>
  </si>
  <si>
    <t>볼트</t>
  </si>
  <si>
    <t>O-1002</t>
  </si>
  <si>
    <t>한빛전자</t>
  </si>
  <si>
    <t>베어링</t>
  </si>
  <si>
    <t>O-1003</t>
  </si>
  <si>
    <t>너트</t>
  </si>
  <si>
    <t>O-1004</t>
  </si>
  <si>
    <t>미래산업</t>
  </si>
  <si>
    <t>기어</t>
  </si>
  <si>
    <t>O-1005</t>
  </si>
  <si>
    <t>동방유통</t>
  </si>
  <si>
    <t>O-1006</t>
  </si>
  <si>
    <t>스프링</t>
  </si>
  <si>
    <t>O-1007</t>
  </si>
  <si>
    <t>O-1008</t>
  </si>
  <si>
    <t>O-1009</t>
  </si>
  <si>
    <t>O-1010</t>
  </si>
  <si>
    <t>O-1011</t>
  </si>
  <si>
    <t>O-1012</t>
  </si>
  <si>
    <t>O-1013</t>
  </si>
  <si>
    <t>O-1014</t>
  </si>
  <si>
    <t>O-1015</t>
  </si>
  <si>
    <t>O-1016</t>
  </si>
  <si>
    <t>O-1017</t>
  </si>
  <si>
    <t>O-1018</t>
  </si>
  <si>
    <t>실습 파일 폴더 경로</t>
  </si>
  <si>
    <t>C:\엑셀실습\</t>
  </si>
  <si>
    <t>B1에 실습 파일을 둔 폴더 경로를 넣습니다. 끝에 \ 를 꼭 붙입니다.</t>
  </si>
  <si>
    <t>폴더에서 파일을 Shift+오른쪽 클릭 &gt; 경로로 복사, 붙여 넣은 뒤 파일 이름과 따옴표만 지우면 됩니다.</t>
  </si>
  <si>
    <t>이준_담당</t>
    <phoneticPr fontId="2" type="noConversion"/>
  </si>
  <si>
    <t>담당자수</t>
    <phoneticPr fontId="2" type="noConversion"/>
  </si>
  <si>
    <t>이준 담당 건수</t>
  </si>
  <si>
    <t>이준 담당 예산</t>
  </si>
  <si>
    <t>전체 담당 인원</t>
  </si>
  <si>
    <t>주말가능</t>
    <phoneticPr fontId="2" type="noConversion"/>
  </si>
  <si>
    <t>데이터자격</t>
    <phoneticPr fontId="2" type="noConversion"/>
  </si>
  <si>
    <t>업무별 선택 수</t>
    <phoneticPr fontId="2" type="noConversion"/>
  </si>
  <si>
    <t>거래처</t>
    <phoneticPr fontId="2" type="noConversion"/>
  </si>
  <si>
    <t>품목목록</t>
    <phoneticPr fontId="2" type="noConversion"/>
  </si>
  <si>
    <t>품목수</t>
    <phoneticPr fontId="2" type="noConversion"/>
  </si>
  <si>
    <t>베어링</t>
    <phoneticPr fontId="2" type="noConversion"/>
  </si>
  <si>
    <t>금액 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</si>
</sst>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표준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Array" Target="richData/rdarray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Structure" Target="richData/rdrichvaluestructure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SupportingPropertyBag" Target="richData/rdsupporting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microsoft.com/office/2017/06/relationships/rdSupportingPropertyBagStructure" Target="richData/rdsupportingpropertybagstructure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ichStyles" Target="richData/richStyl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81">
  <a r="2">
    <v t="s">이준</v>
    <v t="s">박서연</v>
  </a>
  <a r="2">
    <v t="s">Excel</v>
    <v t="s">SQL</v>
  </a>
  <a r="2">
    <v t="s">김정민</v>
    <v t="s">이수경</v>
  </a>
  <a r="2">
    <v t="s">이준호</v>
    <v t="s">김민지</v>
  </a>
  <a r="2">
    <v t="s">Power BI</v>
    <v t="s">Excel</v>
  </a>
  <a r="1">
    <v t="s">박상훈</v>
  </a>
  <a r="1">
    <v t="s">정하은</v>
  </a>
  <a r="2">
    <v t="s">Excel</v>
    <v t="s">VBA</v>
  </a>
  <a r="1">
    <v t="s">이수경</v>
  </a>
  <a r="3">
    <v t="s">최우진</v>
    <v t="s">이준호</v>
    <v t="s">윤서아</v>
  </a>
  <a r="3">
    <v t="s">Python</v>
    <v t="s">SQL</v>
    <v t="s">Tableau</v>
  </a>
  <a r="2">
    <v t="s">박상훈</v>
    <v t="s">김정민</v>
  </a>
  <a r="2">
    <v t="s">박서연</v>
    <v t="s">한지훈</v>
  </a>
  <a r="1">
    <v t="s">Excel</v>
  </a>
  <a r="1">
    <v t="s">김정민</v>
  </a>
  <a r="2">
    <v t="s">정하은</v>
    <v t="s">오세린</v>
  </a>
  <a r="2">
    <v t="s">Excel</v>
    <v t="s">Power BI</v>
  </a>
  <a r="2">
    <v t="s">이수경</v>
    <v t="s">김정민</v>
  </a>
  <a r="1">
    <v t="s">강도윤</v>
  </a>
  <a r="2">
    <v t="s">SQL</v>
    <v t="s">Power BI</v>
  </a>
  <a r="2">
    <v t="s">김민지</v>
    <v t="s">이준</v>
  </a>
  <a r="2">
    <v t="s">Excel</v>
    <v t="s">Python</v>
  </a>
  <a r="3">
    <v t="s">박상훈</v>
    <v t="s">김정민</v>
    <v t="s">이수경</v>
  </a>
  <a r="1">
    <v t="s">한지훈</v>
  </a>
  <a r="2">
    <v t="s">강도윤</v>
    <v t="s">윤서아</v>
  </a>
  <a r="2">
    <v t="s">Python</v>
    <v t="s">Tableau</v>
  </a>
  <a r="2">
    <v t="s">오세린</v>
    <v t="s">이준호</v>
  </a>
  <a r="1">
    <v t="s">Power BI</v>
  </a>
  <a r="3">
    <v t="s">이준</v>
    <v t="s">한지훈</v>
    <v t="s">박서연</v>
  </a>
  <a r="3">
    <v t="s">Excel</v>
    <v t="s">VBA</v>
    <v t="s">SQL</v>
  </a>
  <a r="2">
    <v t="s">김정민</v>
    <v t="s">박상훈</v>
  </a>
  <a r="2">
    <v t="s">컴활1급</v>
    <v t="s">전산회계1급</v>
  </a>
  <a r="5">
    <v t="s">월</v>
    <v t="s">화</v>
    <v t="s">수</v>
    <v t="s">목</v>
    <v t="s">금</v>
  </a>
  <a r="3">
    <v t="s">ADsP</v>
    <v t="s">SQLD</v>
    <v t="s">컴활1급</v>
  </a>
  <a r="4">
    <v t="s">월</v>
    <v t="s">수</v>
    <v t="s">금</v>
    <v t="s">토</v>
  </a>
  <a r="1">
    <v t="s">전산회계1급</v>
  </a>
  <a r="2">
    <v t="s">화</v>
    <v t="s">목</v>
  </a>
  <a r="1">
    <v t="s">ADsP</v>
  </a>
  <a r="6">
    <v t="s">월</v>
    <v t="s">화</v>
    <v t="s">수</v>
    <v t="s">목</v>
    <v t="s">금</v>
    <v t="s">일</v>
  </a>
  <a r="2">
    <v t="s">SQLD</v>
    <v t="s">정보처리기사</v>
  </a>
  <a r="3">
    <v t="s">월</v>
    <v t="s">화</v>
    <v t="s">수</v>
  </a>
  <a r="1">
    <v t="s">컴활2급</v>
  </a>
  <a r="2">
    <v t="s">ADsP</v>
    <v t="s">SQLD</v>
  </a>
  <a r="5">
    <v t="s">수</v>
    <v t="s">목</v>
    <v t="s">금</v>
    <v t="s">토</v>
    <v t="s">일</v>
  </a>
  <a r="2">
    <v t="s">정보처리기사</v>
    <v t="s">ADsP</v>
  </a>
  <a r="2">
    <v t="s">월</v>
    <v t="s">화</v>
  </a>
  <a r="3">
    <v t="s">컴활1급</v>
    <v t="s">ADsP</v>
    <v t="s">SQLD</v>
  </a>
  <a r="2">
    <v t="s">컴활2급</v>
    <v t="s">전산회계1급</v>
  </a>
  <a r="3">
    <v t="s">화</v>
    <v t="s">수</v>
    <v t="s">토</v>
  </a>
  <a r="1">
    <v t="s">SQLD</v>
  </a>
  <a r="2">
    <v t="s">목</v>
    <v t="s">금</v>
  </a>
  <a r="2">
    <v t="s">ADsP</v>
    <v t="s">컴활1급</v>
  </a>
  <a r="2">
    <v t="s">월</v>
    <v t="s">수</v>
  </a>
  <a r="2">
    <v t="s">전산회계1급</v>
    <v t="s">컴활1급</v>
  </a>
  <a r="1">
    <v t="s">정보처리기사</v>
  </a>
  <a r="3">
    <v t="s">화</v>
    <v t="s">목</v>
    <v t="s">일</v>
  </a>
  <a r="2">
    <v t="s">보고서 작성</v>
    <v t="s">데이터 정리</v>
  </a>
  <a r="4">
    <v t="s">데이터 정리</v>
    <v t="s">메일 작성</v>
    <v t="s">회의록 정리</v>
    <v t="s">수식 작성</v>
  </a>
  <a r="3">
    <v t="s">보고서 작성</v>
    <v t="s">데이터 정리</v>
    <v t="s">번역</v>
  </a>
  <a r="1">
    <v t="s">회의록 정리</v>
  </a>
  <a r="2">
    <v t="s">데이터 정리</v>
    <v t="s">번역</v>
  </a>
  <a r="3">
    <v t="s">보고서 작성</v>
    <v t="s">수식 작성</v>
    <v t="s">번역</v>
  </a>
  <a r="1">
    <v t="s">수식 작성</v>
  </a>
  <a r="1">
    <v t="s">데이터 정리</v>
  </a>
  <a r="3">
    <v t="s">보고서 작성</v>
    <v t="s">메일 작성</v>
    <v t="s">수식 작성</v>
  </a>
  <a r="4">
    <v t="s">보고서 작성</v>
    <v t="s">데이터 정리</v>
    <v t="s">메일 작성</v>
    <v t="s">수식 작성</v>
  </a>
  <a r="1">
    <v t="s">보고서 작성</v>
  </a>
  <a r="2">
    <v t="s">보고서 작성</v>
    <v t="s">수식 작성</v>
  </a>
  <a r="4">
    <v t="s">보고서 작성</v>
    <v t="s">데이터 정리</v>
    <v t="s">수식 작성</v>
    <v t="s">차트 만들기</v>
  </a>
  <a r="3">
    <v t="s">보고서 작성</v>
    <v t="s">데이터 정리</v>
    <v t="s">메일 작성</v>
  </a>
  <a r="3">
    <v t="s">메일 작성</v>
    <v t="s">수식 작성</v>
    <v t="s">차트 만들기</v>
  </a>
  <a r="2">
    <v t="s">회의록 정리</v>
    <v t="s">수식 작성</v>
  </a>
  <a r="1">
    <v t="s">메일 작성</v>
  </a>
  <a r="3">
    <v t="s">데이터 정리</v>
    <v t="s">메일 작성</v>
    <v t="s">수식 작성</v>
  </a>
  <a r="3">
    <v t="s">보고서 작성</v>
    <v t="s">데이터 정리</v>
    <v t="s">수식 작성</v>
  </a>
  <a r="4">
    <v t="s">보고서 작성</v>
    <v t="s">회의록 정리</v>
    <v t="s">수식 작성</v>
    <v t="s">차트 만들기</v>
  </a>
  <a r="2">
    <v t="s">데이터 정리</v>
    <v t="s">회의록 정리</v>
  </a>
  <a r="4">
    <v t="s">기어</v>
    <v t="s">너트</v>
    <v t="s">베어링</v>
    <v t="s">볼트</v>
  </a>
  <a r="4">
    <v t="s">너트</v>
    <v t="s">베어링</v>
    <v t="s">볼트</v>
    <v t="s">스프링</v>
  </a>
  <a r="4">
    <v t="s">기어</v>
    <v t="s">너트</v>
    <v t="s">볼트</v>
    <v t="s">스프링</v>
  </a>
  <a r="3">
    <v t="s">기어</v>
    <v t="s">너트</v>
    <v t="s">볼트</v>
  </a>
</arrayData>
</file>

<file path=xl/richData/rdrichvalue.xml><?xml version="1.0" encoding="utf-8"?>
<rvData xmlns="http://schemas.microsoft.com/office/spreadsheetml/2017/richdata" count="82">
  <rv s="0">
    <v>0</v>
  </rv>
  <rv s="0">
    <v>1</v>
  </rv>
  <rv s="0">
    <v>2</v>
  </rv>
  <rv s="0">
    <v>3</v>
  </rv>
  <rv s="0">
    <v>4</v>
  </rv>
  <rv s="0">
    <v>5</v>
  </rv>
  <rv s="0">
    <v>6</v>
  </rv>
  <rv s="0">
    <v>7</v>
  </rv>
  <rv s="0">
    <v>8</v>
  </rv>
  <rv s="0">
    <v>9</v>
  </rv>
  <rv s="0">
    <v>10</v>
  </rv>
  <rv s="0">
    <v>11</v>
  </rv>
  <rv s="0">
    <v>12</v>
  </rv>
  <rv s="0">
    <v>13</v>
  </rv>
  <rv s="0">
    <v>14</v>
  </rv>
  <rv s="0">
    <v>15</v>
  </rv>
  <rv s="0">
    <v>16</v>
  </rv>
  <rv s="0">
    <v>17</v>
  </rv>
  <rv s="0">
    <v>18</v>
  </rv>
  <rv s="0">
    <v>19</v>
  </rv>
  <rv s="0">
    <v>20</v>
  </rv>
  <rv s="0">
    <v>21</v>
  </rv>
  <rv s="0">
    <v>22</v>
  </rv>
  <rv s="0">
    <v>23</v>
  </rv>
  <rv s="0">
    <v>24</v>
  </rv>
  <rv s="0">
    <v>25</v>
  </rv>
  <rv s="0">
    <v>26</v>
  </rv>
  <rv s="0">
    <v>27</v>
  </rv>
  <rv s="0">
    <v>28</v>
  </rv>
  <rv s="0">
    <v>29</v>
  </rv>
  <rv s="0">
    <v>30</v>
  </rv>
  <rv s="0">
    <v>31</v>
  </rv>
  <rv s="0">
    <v>32</v>
  </rv>
  <rv s="0">
    <v>33</v>
  </rv>
  <rv s="0">
    <v>34</v>
  </rv>
  <rv s="0">
    <v>35</v>
  </rv>
  <rv s="0">
    <v>36</v>
  </rv>
  <rv s="0">
    <v>37</v>
  </rv>
  <rv s="0">
    <v>38</v>
  </rv>
  <rv s="0">
    <v>39</v>
  </rv>
  <rv s="0">
    <v>40</v>
  </rv>
  <rv s="0">
    <v>41</v>
  </rv>
  <rv s="0">
    <v>42</v>
  </rv>
  <rv s="0">
    <v>43</v>
  </rv>
  <rv s="0">
    <v>44</v>
  </rv>
  <rv s="0">
    <v>45</v>
  </rv>
  <rv s="0">
    <v>46</v>
  </rv>
  <rv s="0">
    <v>47</v>
  </rv>
  <rv s="0">
    <v>48</v>
  </rv>
  <rv s="0">
    <v>49</v>
  </rv>
  <rv s="0">
    <v>50</v>
  </rv>
  <rv s="0">
    <v>51</v>
  </rv>
  <rv s="0">
    <v>52</v>
  </rv>
  <rv s="0">
    <v>53</v>
  </rv>
  <rv s="0">
    <v>54</v>
  </rv>
  <rv s="0">
    <v>55</v>
  </rv>
  <rv s="0">
    <v>56</v>
  </rv>
  <rv s="0">
    <v>57</v>
  </rv>
  <rv s="0">
    <v>58</v>
  </rv>
  <rv s="0">
    <v>59</v>
  </rv>
  <rv s="0">
    <v>60</v>
  </rv>
  <rv s="0">
    <v>61</v>
  </rv>
  <rv s="0">
    <v>62</v>
  </rv>
  <rv s="0">
    <v>63</v>
  </rv>
  <rv s="0">
    <v>64</v>
  </rv>
  <rv s="0">
    <v>65</v>
  </rv>
  <rv s="0">
    <v>66</v>
  </rv>
  <rv s="0">
    <v>67</v>
  </rv>
  <rv s="0">
    <v>68</v>
  </rv>
  <rv s="0">
    <v>69</v>
  </rv>
  <rv s="0">
    <v>70</v>
  </rv>
  <rv s="0">
    <v>71</v>
  </rv>
  <rv s="0">
    <v>72</v>
  </rv>
  <rv s="0">
    <v>73</v>
  </rv>
  <rv s="0">
    <v>74</v>
  </rv>
  <rv s="0">
    <v>75</v>
  </rv>
  <rv s="0">
    <v>76</v>
  </rv>
  <rv s="1">
    <fb>46302</fb>
    <v>0</v>
  </rv>
  <rv s="0">
    <v>77</v>
  </rv>
  <rv s="0">
    <v>78</v>
  </rv>
  <rv s="0">
    <v>79</v>
  </rv>
  <rv s="0">
    <v>80</v>
  </rv>
</rvData>
</file>

<file path=xl/richData/rdrichvaluestructure.xml><?xml version="1.0" encoding="utf-8"?>
<rvStructures xmlns="http://schemas.microsoft.com/office/spreadsheetml/2017/richdata" count="2">
  <s t="_array">
    <k n="array" t="a"/>
  </s>
  <s t="_formattednumber">
    <k n="_Format" t="spb"/>
  </s>
</rvStructures>
</file>

<file path=xl/richData/rdsupportingpropertybag.xml><?xml version="1.0" encoding="utf-8"?>
<supportingPropertyBags xmlns="http://schemas.microsoft.com/office/spreadsheetml/2017/richdata2">
  <spbData count="1">
    <spb s="0">
      <v>1</v>
    </spb>
  </spbData>
</supportingPropertyBags>
</file>

<file path=xl/richData/rdsupportingpropertybagstructure.xml><?xml version="1.0" encoding="utf-8"?>
<spbStructures xmlns="http://schemas.microsoft.com/office/spreadsheetml/2017/richdata2" count="1">
  <s>
    <k n="_Self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1">
    <x:dxf>
      <x:numFmt numFmtId="19" formatCode="yyyy/mm/dd"/>
    </x:dxf>
  </dxfs>
  <richStyles>
    <rSty dxfid="0"/>
  </richStyles>
</richStyleShee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프로젝트" displayName="프로젝트" ref="A1:I13">
  <autoFilter ref="A1:I13" xr:uid="{00000000-0009-0000-0100-000001000000}"/>
  <tableColumns count="9">
    <tableColumn id="1" xr3:uid="{00000000-0010-0000-0000-000001000000}" name="프로젝트ID"/>
    <tableColumn id="2" xr3:uid="{00000000-0010-0000-0000-000002000000}" name="프로젝트명"/>
    <tableColumn id="3" xr3:uid="{00000000-0010-0000-0000-000003000000}" name="부서"/>
    <tableColumn id="4" xr3:uid="{00000000-0010-0000-0000-000004000000}" name="담당자"/>
    <tableColumn id="5" xr3:uid="{00000000-0010-0000-0000-000005000000}" name="필요기술"/>
    <tableColumn id="6" xr3:uid="{00000000-0010-0000-0000-000006000000}" name="승인자"/>
    <tableColumn id="7" xr3:uid="{00000000-0010-0000-0000-000007000000}" name="예산_만원"/>
    <tableColumn id="8" xr3:uid="{042A45F9-5AFA-4F4F-AB33-C1A9C8A4EB8C}" name="이준_담당" dataDxfId="3">
      <calculatedColumnFormula>_xlfn.HAS(프로젝트[[#This Row],[담당자]],"이준")</calculatedColumnFormula>
    </tableColumn>
    <tableColumn id="10" xr3:uid="{2DEF92F8-19B8-4F00-BEE8-628CCAC356E8}" name="담당자수" dataDxfId="2">
      <calculatedColumnFormula>COUNTA(프로젝트[[#This Row],[담당자]])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직원" displayName="직원" ref="A1:F16">
  <autoFilter ref="A1:F16" xr:uid="{00000000-0009-0000-0100-000002000000}"/>
  <tableColumns count="6">
    <tableColumn id="1" xr3:uid="{00000000-0010-0000-0100-000001000000}" name="이름"/>
    <tableColumn id="2" xr3:uid="{00000000-0010-0000-0100-000002000000}" name="부서"/>
    <tableColumn id="3" xr3:uid="{00000000-0010-0000-0100-000003000000}" name="자격증"/>
    <tableColumn id="4" xr3:uid="{00000000-0010-0000-0100-000004000000}" name="근무가능요일"/>
    <tableColumn id="5" xr3:uid="{56674985-D727-4B99-B2C4-61B4599FB777}" name="주말가능" dataDxfId="1">
      <calculatedColumnFormula>_xlfn.HASANY(직원[[#This Row],[근무가능요일]],{"토","일"})</calculatedColumnFormula>
    </tableColumn>
    <tableColumn id="6" xr3:uid="{8CCBE2B7-DF97-4F9E-8622-66EF5C7540B5}" name="데이터자격" dataDxfId="0">
      <calculatedColumnFormula>_xlfn.HASALL(직원[[#This Row],[자격증]],{"ADsP","SQLD"})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설문" displayName="설문" ref="A1:C31">
  <autoFilter ref="A1:C31" xr:uid="{00000000-0009-0000-0100-000003000000}"/>
  <tableColumns count="3">
    <tableColumn id="1" xr3:uid="{00000000-0010-0000-0200-000001000000}" name="응답ID"/>
    <tableColumn id="2" xr3:uid="{00000000-0010-0000-0200-000002000000}" name="부서"/>
    <tableColumn id="3" xr3:uid="{00000000-0010-0000-0200-000003000000}" name="도움이_필요한_업무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주문" displayName="주문" ref="A1:D19">
  <autoFilter ref="A1:D19" xr:uid="{00000000-0009-0000-0100-000004000000}"/>
  <tableColumns count="4">
    <tableColumn id="1" xr3:uid="{00000000-0010-0000-0300-000001000000}" name="주문번호"/>
    <tableColumn id="2" xr3:uid="{00000000-0010-0000-0300-000002000000}" name="거래처"/>
    <tableColumn id="3" xr3:uid="{00000000-0010-0000-0300-000003000000}" name="품목"/>
    <tableColumn id="4" xr3:uid="{00000000-0010-0000-0300-000004000000}" name="수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30" zoomScaleNormal="130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customWidth="1"/>
    <col min="2" max="2" width="22" customWidth="1"/>
    <col min="3" max="3" width="9" customWidth="1"/>
    <col min="4" max="4" width="24" customWidth="1"/>
    <col min="5" max="6" width="22" customWidth="1"/>
    <col min="7" max="7" width="1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120</v>
      </c>
      <c r="I1" t="s">
        <v>121</v>
      </c>
    </row>
    <row r="2" spans="1:9" x14ac:dyDescent="0.3">
      <c r="A2" t="s">
        <v>7</v>
      </c>
      <c r="B2" t="s">
        <v>8</v>
      </c>
      <c r="C2" t="s">
        <v>9</v>
      </c>
      <c r="D2" t="e" vm="1">
        <v>#VALUE!</v>
      </c>
      <c r="E2" t="e" vm="2">
        <v>#VALUE!</v>
      </c>
      <c r="F2" t="e" vm="3">
        <v>#VALUE!</v>
      </c>
      <c r="G2">
        <v>3200</v>
      </c>
      <c r="H2" t="b">
        <f>_xlfn.HAS(프로젝트[[#This Row],[담당자]],"이준")</f>
        <v>1</v>
      </c>
      <c r="I2">
        <f>COUNTA(프로젝트[[#This Row],[담당자]])</f>
        <v>2</v>
      </c>
    </row>
    <row r="3" spans="1:9" x14ac:dyDescent="0.3">
      <c r="A3" t="s">
        <v>10</v>
      </c>
      <c r="B3" t="s">
        <v>11</v>
      </c>
      <c r="C3" t="s">
        <v>12</v>
      </c>
      <c r="D3" t="e" vm="4">
        <v>#VALUE!</v>
      </c>
      <c r="E3" t="e" vm="5">
        <v>#VALUE!</v>
      </c>
      <c r="F3" t="e" vm="6">
        <v>#VALUE!</v>
      </c>
      <c r="G3">
        <v>1800</v>
      </c>
      <c r="H3" t="b">
        <f>_xlfn.HAS(프로젝트[[#This Row],[담당자]],"이준")</f>
        <v>0</v>
      </c>
      <c r="I3">
        <f>COUNTA(프로젝트[[#This Row],[담당자]])</f>
        <v>2</v>
      </c>
    </row>
    <row r="4" spans="1:9" x14ac:dyDescent="0.3">
      <c r="A4" t="s">
        <v>13</v>
      </c>
      <c r="B4" t="s">
        <v>14</v>
      </c>
      <c r="C4" t="s">
        <v>15</v>
      </c>
      <c r="D4" t="e" vm="7">
        <v>#VALUE!</v>
      </c>
      <c r="E4" t="e" vm="8">
        <v>#VALUE!</v>
      </c>
      <c r="F4" t="e" vm="9">
        <v>#VALUE!</v>
      </c>
      <c r="G4">
        <v>900</v>
      </c>
      <c r="H4" t="b">
        <f>_xlfn.HAS(프로젝트[[#This Row],[담당자]],"이준")</f>
        <v>0</v>
      </c>
      <c r="I4">
        <f>COUNTA(프로젝트[[#This Row],[담당자]])</f>
        <v>1</v>
      </c>
    </row>
    <row r="5" spans="1:9" x14ac:dyDescent="0.3">
      <c r="A5" t="s">
        <v>17</v>
      </c>
      <c r="B5" t="s">
        <v>18</v>
      </c>
      <c r="C5" t="s">
        <v>12</v>
      </c>
      <c r="D5" t="e" vm="10">
        <v>#VALUE!</v>
      </c>
      <c r="E5" t="e" vm="11">
        <v>#VALUE!</v>
      </c>
      <c r="F5" t="e" vm="12">
        <v>#VALUE!</v>
      </c>
      <c r="G5">
        <v>2500</v>
      </c>
      <c r="H5" t="b">
        <f>_xlfn.HAS(프로젝트[[#This Row],[담당자]],"이준")</f>
        <v>0</v>
      </c>
      <c r="I5">
        <f>COUNTA(프로젝트[[#This Row],[담당자]])</f>
        <v>3</v>
      </c>
    </row>
    <row r="6" spans="1:9" x14ac:dyDescent="0.3">
      <c r="A6" t="s">
        <v>19</v>
      </c>
      <c r="B6" t="s">
        <v>20</v>
      </c>
      <c r="C6" t="s">
        <v>9</v>
      </c>
      <c r="D6" t="e" vm="13">
        <v>#VALUE!</v>
      </c>
      <c r="E6" t="e" vm="14">
        <v>#VALUE!</v>
      </c>
      <c r="F6" t="e" vm="15">
        <v>#VALUE!</v>
      </c>
      <c r="G6">
        <v>600</v>
      </c>
      <c r="H6" t="b">
        <f>_xlfn.HAS(프로젝트[[#This Row],[담당자]],"이준")</f>
        <v>0</v>
      </c>
      <c r="I6">
        <f>COUNTA(프로젝트[[#This Row],[담당자]])</f>
        <v>2</v>
      </c>
    </row>
    <row r="7" spans="1:9" x14ac:dyDescent="0.3">
      <c r="A7" t="s">
        <v>21</v>
      </c>
      <c r="B7" t="s">
        <v>22</v>
      </c>
      <c r="C7" t="s">
        <v>15</v>
      </c>
      <c r="D7" t="e" vm="16">
        <v>#VALUE!</v>
      </c>
      <c r="E7" t="e" vm="17">
        <v>#VALUE!</v>
      </c>
      <c r="F7" t="e" vm="18">
        <v>#VALUE!</v>
      </c>
      <c r="G7">
        <v>750</v>
      </c>
      <c r="H7" t="b">
        <f>_xlfn.HAS(프로젝트[[#This Row],[담당자]],"이준")</f>
        <v>0</v>
      </c>
      <c r="I7">
        <f>COUNTA(프로젝트[[#This Row],[담당자]])</f>
        <v>2</v>
      </c>
    </row>
    <row r="8" spans="1:9" x14ac:dyDescent="0.3">
      <c r="A8" t="s">
        <v>23</v>
      </c>
      <c r="B8" t="s">
        <v>24</v>
      </c>
      <c r="C8" t="s">
        <v>25</v>
      </c>
      <c r="D8" t="e" vm="19">
        <v>#VALUE!</v>
      </c>
      <c r="E8" t="e" vm="20">
        <v>#VALUE!</v>
      </c>
      <c r="F8" t="e" vm="15">
        <v>#VALUE!</v>
      </c>
      <c r="G8">
        <v>1400</v>
      </c>
      <c r="H8" t="b">
        <f>_xlfn.HAS(프로젝트[[#This Row],[담당자]],"이준")</f>
        <v>0</v>
      </c>
      <c r="I8">
        <f>COUNTA(프로젝트[[#This Row],[담당자]])</f>
        <v>1</v>
      </c>
    </row>
    <row r="9" spans="1:9" x14ac:dyDescent="0.3">
      <c r="A9" t="s">
        <v>27</v>
      </c>
      <c r="B9" t="s">
        <v>28</v>
      </c>
      <c r="C9" t="s">
        <v>12</v>
      </c>
      <c r="D9" t="e" vm="21">
        <v>#VALUE!</v>
      </c>
      <c r="E9" t="e" vm="22">
        <v>#VALUE!</v>
      </c>
      <c r="F9" t="e" vm="23">
        <v>#VALUE!</v>
      </c>
      <c r="G9">
        <v>2100</v>
      </c>
      <c r="H9" t="b">
        <f>_xlfn.HAS(프로젝트[[#This Row],[담당자]],"이준")</f>
        <v>1</v>
      </c>
      <c r="I9">
        <f>COUNTA(프로젝트[[#This Row],[담당자]])</f>
        <v>2</v>
      </c>
    </row>
    <row r="10" spans="1:9" x14ac:dyDescent="0.3">
      <c r="A10" t="s">
        <v>29</v>
      </c>
      <c r="B10" t="s">
        <v>30</v>
      </c>
      <c r="C10" t="s">
        <v>9</v>
      </c>
      <c r="D10" t="e" vm="24">
        <v>#VALUE!</v>
      </c>
      <c r="E10" t="e" vm="8">
        <v>#VALUE!</v>
      </c>
      <c r="F10" t="e" vm="15">
        <v>#VALUE!</v>
      </c>
      <c r="G10">
        <v>500</v>
      </c>
      <c r="H10" t="b">
        <f>_xlfn.HAS(프로젝트[[#This Row],[담당자]],"이준")</f>
        <v>0</v>
      </c>
      <c r="I10">
        <f>COUNTA(프로젝트[[#This Row],[담당자]])</f>
        <v>1</v>
      </c>
    </row>
    <row r="11" spans="1:9" x14ac:dyDescent="0.3">
      <c r="A11" t="s">
        <v>32</v>
      </c>
      <c r="B11" t="s">
        <v>33</v>
      </c>
      <c r="C11" t="s">
        <v>25</v>
      </c>
      <c r="D11" t="e" vm="25">
        <v>#VALUE!</v>
      </c>
      <c r="E11" t="e" vm="26">
        <v>#VALUE!</v>
      </c>
      <c r="F11" t="e" vm="6">
        <v>#VALUE!</v>
      </c>
      <c r="G11">
        <v>1700</v>
      </c>
      <c r="H11" t="b">
        <f>_xlfn.HAS(프로젝트[[#This Row],[담당자]],"이준")</f>
        <v>0</v>
      </c>
      <c r="I11">
        <f>COUNTA(프로젝트[[#This Row],[담당자]])</f>
        <v>2</v>
      </c>
    </row>
    <row r="12" spans="1:9" x14ac:dyDescent="0.3">
      <c r="A12" t="s">
        <v>34</v>
      </c>
      <c r="B12" t="s">
        <v>35</v>
      </c>
      <c r="C12" t="s">
        <v>15</v>
      </c>
      <c r="D12" t="e" vm="27">
        <v>#VALUE!</v>
      </c>
      <c r="E12" t="e" vm="28">
        <v>#VALUE!</v>
      </c>
      <c r="F12" t="e" vm="9">
        <v>#VALUE!</v>
      </c>
      <c r="G12">
        <v>650</v>
      </c>
      <c r="H12" t="b">
        <f>_xlfn.HAS(프로젝트[[#This Row],[담당자]],"이준")</f>
        <v>0</v>
      </c>
      <c r="I12">
        <f>COUNTA(프로젝트[[#This Row],[담당자]])</f>
        <v>2</v>
      </c>
    </row>
    <row r="13" spans="1:9" x14ac:dyDescent="0.3">
      <c r="A13" t="s">
        <v>36</v>
      </c>
      <c r="B13" t="s">
        <v>37</v>
      </c>
      <c r="C13" t="s">
        <v>9</v>
      </c>
      <c r="D13" t="e" vm="29">
        <v>#VALUE!</v>
      </c>
      <c r="E13" t="e" vm="30">
        <v>#VALUE!</v>
      </c>
      <c r="F13" t="e" vm="31">
        <v>#VALUE!</v>
      </c>
      <c r="G13">
        <v>2800</v>
      </c>
      <c r="H13" t="b">
        <f>_xlfn.HAS(프로젝트[[#This Row],[담당자]],"이준")</f>
        <v>1</v>
      </c>
      <c r="I13">
        <f>COUNTA(프로젝트[[#This Row],[담당자]])</f>
        <v>3</v>
      </c>
    </row>
    <row r="15" spans="1:9" x14ac:dyDescent="0.3">
      <c r="A15" t="s">
        <v>122</v>
      </c>
      <c r="D15">
        <f>COUNTIF(프로젝트[이준_담당],TRUE)</f>
        <v>3</v>
      </c>
    </row>
    <row r="16" spans="1:9" x14ac:dyDescent="0.3">
      <c r="A16" t="s">
        <v>123</v>
      </c>
      <c r="D16">
        <f>SUMIFS(프로젝트[예산_만원],프로젝트[이준_담당],TRUE)</f>
        <v>8100</v>
      </c>
    </row>
    <row r="17" spans="1:4" x14ac:dyDescent="0.3">
      <c r="A17" t="s">
        <v>124</v>
      </c>
      <c r="D17">
        <f>SUM(프로젝트[담당자수])</f>
        <v>23</v>
      </c>
    </row>
  </sheetData>
  <phoneticPr fontId="2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="130" zoomScaleNormal="130" workbookViewId="0">
      <pane ySplit="1" topLeftCell="A2" activePane="bottomLeft" state="frozen"/>
      <selection pane="bottomLeft"/>
    </sheetView>
  </sheetViews>
  <sheetFormatPr defaultRowHeight="16.5" x14ac:dyDescent="0.3"/>
  <cols>
    <col min="1" max="2" width="9" customWidth="1"/>
    <col min="3" max="3" width="24" customWidth="1"/>
    <col min="4" max="4" width="22" customWidth="1"/>
  </cols>
  <sheetData>
    <row r="1" spans="1:6" x14ac:dyDescent="0.3">
      <c r="A1" t="s">
        <v>38</v>
      </c>
      <c r="B1" t="s">
        <v>2</v>
      </c>
      <c r="C1" t="s">
        <v>39</v>
      </c>
      <c r="D1" t="s">
        <v>40</v>
      </c>
      <c r="E1" t="s">
        <v>125</v>
      </c>
      <c r="F1" t="s">
        <v>126</v>
      </c>
    </row>
    <row r="2" spans="1:6" x14ac:dyDescent="0.3">
      <c r="A2" t="s">
        <v>41</v>
      </c>
      <c r="B2" t="s">
        <v>9</v>
      </c>
      <c r="C2" t="e" vm="32">
        <v>#VALUE!</v>
      </c>
      <c r="D2" t="e" vm="33">
        <v>#VALUE!</v>
      </c>
      <c r="E2" t="b">
        <f>_xlfn.HASANY(직원[[#This Row],[근무가능요일]],{"토","일"})</f>
        <v>0</v>
      </c>
      <c r="F2" t="b">
        <f>_xlfn.HASALL(직원[[#This Row],[자격증]],{"ADsP","SQLD"})</f>
        <v>0</v>
      </c>
    </row>
    <row r="3" spans="1:6" x14ac:dyDescent="0.3">
      <c r="A3" t="s">
        <v>42</v>
      </c>
      <c r="B3" t="s">
        <v>12</v>
      </c>
      <c r="C3" t="e" vm="34">
        <v>#VALUE!</v>
      </c>
      <c r="D3" t="e" vm="35">
        <v>#VALUE!</v>
      </c>
      <c r="E3" t="b">
        <f>_xlfn.HASANY(직원[[#This Row],[근무가능요일]],{"토","일"})</f>
        <v>1</v>
      </c>
      <c r="F3" t="b">
        <f>_xlfn.HASALL(직원[[#This Row],[자격증]],{"ADsP","SQLD"})</f>
        <v>1</v>
      </c>
    </row>
    <row r="4" spans="1:6" x14ac:dyDescent="0.3">
      <c r="A4" t="s">
        <v>43</v>
      </c>
      <c r="B4" t="s">
        <v>9</v>
      </c>
      <c r="C4" t="e" vm="36">
        <v>#VALUE!</v>
      </c>
      <c r="D4" t="e" vm="37">
        <v>#VALUE!</v>
      </c>
      <c r="E4" t="b">
        <f>_xlfn.HASANY(직원[[#This Row],[근무가능요일]],{"토","일"})</f>
        <v>0</v>
      </c>
      <c r="F4" t="b">
        <f>_xlfn.HASALL(직원[[#This Row],[자격증]],{"ADsP","SQLD"})</f>
        <v>0</v>
      </c>
    </row>
    <row r="5" spans="1:6" x14ac:dyDescent="0.3">
      <c r="A5" t="s">
        <v>44</v>
      </c>
      <c r="B5" t="s">
        <v>12</v>
      </c>
      <c r="C5" t="e" vm="38">
        <v>#VALUE!</v>
      </c>
      <c r="D5" t="e" vm="39">
        <v>#VALUE!</v>
      </c>
      <c r="E5" t="b">
        <f>_xlfn.HASANY(직원[[#This Row],[근무가능요일]],{"토","일"})</f>
        <v>1</v>
      </c>
      <c r="F5" t="b">
        <f>_xlfn.HASALL(직원[[#This Row],[자격증]],{"ADsP","SQLD"})</f>
        <v>0</v>
      </c>
    </row>
    <row r="6" spans="1:6" x14ac:dyDescent="0.3">
      <c r="A6" t="s">
        <v>45</v>
      </c>
      <c r="B6" t="s">
        <v>12</v>
      </c>
      <c r="C6" t="e" vm="40">
        <v>#VALUE!</v>
      </c>
      <c r="D6" t="e" vm="41">
        <v>#VALUE!</v>
      </c>
      <c r="E6" t="b">
        <f>_xlfn.HASANY(직원[[#This Row],[근무가능요일]],{"토","일"})</f>
        <v>0</v>
      </c>
      <c r="F6" t="b">
        <f>_xlfn.HASALL(직원[[#This Row],[자격증]],{"ADsP","SQLD"})</f>
        <v>0</v>
      </c>
    </row>
    <row r="7" spans="1:6" x14ac:dyDescent="0.3">
      <c r="A7" t="s">
        <v>16</v>
      </c>
      <c r="B7" t="s">
        <v>15</v>
      </c>
      <c r="C7" t="e" vm="42">
        <v>#VALUE!</v>
      </c>
      <c r="D7" t="e" vm="33">
        <v>#VALUE!</v>
      </c>
      <c r="E7" t="b">
        <f>_xlfn.HASANY(직원[[#This Row],[근무가능요일]],{"토","일"})</f>
        <v>0</v>
      </c>
      <c r="F7" t="b">
        <f>_xlfn.HASALL(직원[[#This Row],[자격증]],{"ADsP","SQLD"})</f>
        <v>0</v>
      </c>
    </row>
    <row r="8" spans="1:6" x14ac:dyDescent="0.3">
      <c r="A8" t="s">
        <v>26</v>
      </c>
      <c r="B8" t="s">
        <v>25</v>
      </c>
      <c r="C8" t="e" vm="43">
        <v>#VALUE!</v>
      </c>
      <c r="D8" t="e" vm="44">
        <v>#VALUE!</v>
      </c>
      <c r="E8" t="b">
        <f>_xlfn.HASANY(직원[[#This Row],[근무가능요일]],{"토","일"})</f>
        <v>1</v>
      </c>
      <c r="F8" t="b">
        <f>_xlfn.HASALL(직원[[#This Row],[자격증]],{"ADsP","SQLD"})</f>
        <v>1</v>
      </c>
    </row>
    <row r="9" spans="1:6" x14ac:dyDescent="0.3">
      <c r="A9" t="s">
        <v>46</v>
      </c>
      <c r="B9" t="s">
        <v>25</v>
      </c>
      <c r="C9" t="e" vm="45">
        <v>#VALUE!</v>
      </c>
      <c r="D9" t="e" vm="46">
        <v>#VALUE!</v>
      </c>
      <c r="E9" t="b">
        <f>_xlfn.HASANY(직원[[#This Row],[근무가능요일]],{"토","일"})</f>
        <v>0</v>
      </c>
      <c r="F9" t="b">
        <f>_xlfn.HASALL(직원[[#This Row],[자격증]],{"ADsP","SQLD"})</f>
        <v>0</v>
      </c>
    </row>
    <row r="10" spans="1:6" x14ac:dyDescent="0.3">
      <c r="A10" t="s">
        <v>31</v>
      </c>
      <c r="B10" t="s">
        <v>9</v>
      </c>
      <c r="C10" t="e" vm="47">
        <v>#VALUE!</v>
      </c>
      <c r="D10" t="e" vm="33">
        <v>#VALUE!</v>
      </c>
      <c r="E10" t="b">
        <f>_xlfn.HASANY(직원[[#This Row],[근무가능요일]],{"토","일"})</f>
        <v>0</v>
      </c>
      <c r="F10" t="b">
        <f>_xlfn.HASALL(직원[[#This Row],[자격증]],{"ADsP","SQLD"})</f>
        <v>1</v>
      </c>
    </row>
    <row r="11" spans="1:6" x14ac:dyDescent="0.3">
      <c r="A11" t="s">
        <v>47</v>
      </c>
      <c r="B11" t="s">
        <v>15</v>
      </c>
      <c r="C11" t="e" vm="48">
        <v>#VALUE!</v>
      </c>
      <c r="D11" t="e" vm="49">
        <v>#VALUE!</v>
      </c>
      <c r="E11" t="b">
        <f>_xlfn.HASANY(직원[[#This Row],[근무가능요일]],{"토","일"})</f>
        <v>1</v>
      </c>
      <c r="F11" t="b">
        <f>_xlfn.HASALL(직원[[#This Row],[자격증]],{"ADsP","SQLD"})</f>
        <v>0</v>
      </c>
    </row>
    <row r="12" spans="1:6" x14ac:dyDescent="0.3">
      <c r="A12" t="s">
        <v>48</v>
      </c>
      <c r="B12" t="s">
        <v>25</v>
      </c>
      <c r="C12" t="e" vm="42">
        <v>#VALUE!</v>
      </c>
      <c r="D12" t="e" vm="33">
        <v>#VALUE!</v>
      </c>
      <c r="E12" t="b">
        <f>_xlfn.HASANY(직원[[#This Row],[근무가능요일]],{"토","일"})</f>
        <v>0</v>
      </c>
      <c r="F12" t="b">
        <f>_xlfn.HASALL(직원[[#This Row],[자격증]],{"ADsP","SQLD"})</f>
        <v>0</v>
      </c>
    </row>
    <row r="13" spans="1:6" x14ac:dyDescent="0.3">
      <c r="A13" t="s">
        <v>49</v>
      </c>
      <c r="B13" t="s">
        <v>12</v>
      </c>
      <c r="C13" t="e" vm="50">
        <v>#VALUE!</v>
      </c>
      <c r="D13" t="e" vm="51">
        <v>#VALUE!</v>
      </c>
      <c r="E13" t="b">
        <f>_xlfn.HASANY(직원[[#This Row],[근무가능요일]],{"토","일"})</f>
        <v>0</v>
      </c>
      <c r="F13" t="b">
        <f>_xlfn.HASALL(직원[[#This Row],[자격증]],{"ADsP","SQLD"})</f>
        <v>0</v>
      </c>
    </row>
    <row r="14" spans="1:6" x14ac:dyDescent="0.3">
      <c r="A14" t="s">
        <v>50</v>
      </c>
      <c r="B14" t="s">
        <v>15</v>
      </c>
      <c r="C14" t="e" vm="52">
        <v>#VALUE!</v>
      </c>
      <c r="D14" t="e" vm="53">
        <v>#VALUE!</v>
      </c>
      <c r="E14" t="b">
        <f>_xlfn.HASANY(직원[[#This Row],[근무가능요일]],{"토","일"})</f>
        <v>0</v>
      </c>
      <c r="F14" t="b">
        <f>_xlfn.HASALL(직원[[#This Row],[자격증]],{"ADsP","SQLD"})</f>
        <v>0</v>
      </c>
    </row>
    <row r="15" spans="1:6" x14ac:dyDescent="0.3">
      <c r="A15" t="s">
        <v>51</v>
      </c>
      <c r="B15" t="s">
        <v>9</v>
      </c>
      <c r="C15" t="e" vm="54">
        <v>#VALUE!</v>
      </c>
      <c r="D15" t="e" vm="33">
        <v>#VALUE!</v>
      </c>
      <c r="E15" t="b">
        <f>_xlfn.HASANY(직원[[#This Row],[근무가능요일]],{"토","일"})</f>
        <v>0</v>
      </c>
      <c r="F15" t="b">
        <f>_xlfn.HASALL(직원[[#This Row],[자격증]],{"ADsP","SQLD"})</f>
        <v>0</v>
      </c>
    </row>
    <row r="16" spans="1:6" x14ac:dyDescent="0.3">
      <c r="A16" t="s">
        <v>52</v>
      </c>
      <c r="B16" t="s">
        <v>25</v>
      </c>
      <c r="C16" t="e" vm="55">
        <v>#VALUE!</v>
      </c>
      <c r="D16" t="e" vm="56">
        <v>#VALUE!</v>
      </c>
      <c r="E16" t="b">
        <f>_xlfn.HASANY(직원[[#This Row],[근무가능요일]],{"토","일"})</f>
        <v>1</v>
      </c>
      <c r="F16" t="b">
        <f>_xlfn.HASALL(직원[[#This Row],[자격증]],{"ADsP","SQLD"})</f>
        <v>0</v>
      </c>
    </row>
  </sheetData>
  <phoneticPr fontId="2" type="noConversion"/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zoomScale="130" zoomScaleNormal="130" workbookViewId="0">
      <pane ySplit="1" topLeftCell="A2" activePane="bottomLeft" state="frozen"/>
      <selection pane="bottomLeft"/>
    </sheetView>
  </sheetViews>
  <sheetFormatPr defaultRowHeight="16.5" x14ac:dyDescent="0.3"/>
  <cols>
    <col min="1" max="2" width="9" customWidth="1"/>
    <col min="3" max="3" width="44" customWidth="1"/>
    <col min="5" max="5" width="14.375" bestFit="1" customWidth="1"/>
  </cols>
  <sheetData>
    <row r="1" spans="1:6" x14ac:dyDescent="0.3">
      <c r="A1" t="s">
        <v>53</v>
      </c>
      <c r="B1" t="s">
        <v>2</v>
      </c>
      <c r="C1" t="s">
        <v>54</v>
      </c>
      <c r="E1" t="s">
        <v>127</v>
      </c>
    </row>
    <row r="2" spans="1:6" x14ac:dyDescent="0.3">
      <c r="A2" t="s">
        <v>55</v>
      </c>
      <c r="B2" t="s">
        <v>9</v>
      </c>
      <c r="C2" t="e" vm="57">
        <v>#VALUE!</v>
      </c>
      <c r="E2" t="str" cm="1">
        <f t="array" ref="E2:F9">_xlfn.GROUPBY(_xlfn._xlws.FLATTEN(설문[도움이_필요한_업무]),_xlfn._xlws.FLATTEN(설문[도움이_필요한_업무]),_xleta.COUNTA,,,-2)</f>
        <v>데이터 정리</v>
      </c>
      <c r="F2">
        <v>16</v>
      </c>
    </row>
    <row r="3" spans="1:6" x14ac:dyDescent="0.3">
      <c r="A3" t="s">
        <v>56</v>
      </c>
      <c r="B3" t="s">
        <v>12</v>
      </c>
      <c r="C3" t="e" vm="57">
        <v>#VALUE!</v>
      </c>
      <c r="E3" t="str">
        <v>보고서 작성</v>
      </c>
      <c r="F3">
        <v>16</v>
      </c>
    </row>
    <row r="4" spans="1:6" x14ac:dyDescent="0.3">
      <c r="A4" t="s">
        <v>57</v>
      </c>
      <c r="B4" t="s">
        <v>15</v>
      </c>
      <c r="C4" t="e" vm="58">
        <v>#VALUE!</v>
      </c>
      <c r="E4" t="str">
        <v>수식 작성</v>
      </c>
      <c r="F4">
        <v>16</v>
      </c>
    </row>
    <row r="5" spans="1:6" x14ac:dyDescent="0.3">
      <c r="A5" t="s">
        <v>58</v>
      </c>
      <c r="B5" t="s">
        <v>25</v>
      </c>
      <c r="C5" t="e" vm="59">
        <v>#VALUE!</v>
      </c>
      <c r="E5" t="str">
        <v>메일 작성</v>
      </c>
      <c r="F5">
        <v>9</v>
      </c>
    </row>
    <row r="6" spans="1:6" x14ac:dyDescent="0.3">
      <c r="A6" t="s">
        <v>59</v>
      </c>
      <c r="B6" t="s">
        <v>9</v>
      </c>
      <c r="C6" t="e" vm="60">
        <v>#VALUE!</v>
      </c>
      <c r="E6" t="str">
        <v>회의록 정리</v>
      </c>
      <c r="F6">
        <v>5</v>
      </c>
    </row>
    <row r="7" spans="1:6" x14ac:dyDescent="0.3">
      <c r="A7" t="s">
        <v>60</v>
      </c>
      <c r="B7" t="s">
        <v>12</v>
      </c>
      <c r="C7" t="e" vm="61">
        <v>#VALUE!</v>
      </c>
      <c r="E7" t="str">
        <v>번역</v>
      </c>
      <c r="F7">
        <v>3</v>
      </c>
    </row>
    <row r="8" spans="1:6" x14ac:dyDescent="0.3">
      <c r="A8" t="s">
        <v>61</v>
      </c>
      <c r="B8" t="s">
        <v>15</v>
      </c>
      <c r="C8" t="e" vm="62">
        <v>#VALUE!</v>
      </c>
      <c r="E8" t="str">
        <v>차트 만들기</v>
      </c>
      <c r="F8">
        <v>3</v>
      </c>
    </row>
    <row r="9" spans="1:6" x14ac:dyDescent="0.3">
      <c r="A9" t="s">
        <v>62</v>
      </c>
      <c r="B9" t="s">
        <v>25</v>
      </c>
      <c r="C9" t="e" vm="63">
        <v>#VALUE!</v>
      </c>
      <c r="E9" t="str">
        <v>합계</v>
      </c>
      <c r="F9">
        <v>68</v>
      </c>
    </row>
    <row r="10" spans="1:6" x14ac:dyDescent="0.3">
      <c r="A10" t="s">
        <v>63</v>
      </c>
      <c r="B10" t="s">
        <v>9</v>
      </c>
      <c r="C10" t="e" vm="64">
        <v>#VALUE!</v>
      </c>
    </row>
    <row r="11" spans="1:6" x14ac:dyDescent="0.3">
      <c r="A11" t="s">
        <v>64</v>
      </c>
      <c r="B11" t="s">
        <v>12</v>
      </c>
      <c r="C11" t="e" vm="65">
        <v>#VALUE!</v>
      </c>
    </row>
    <row r="12" spans="1:6" x14ac:dyDescent="0.3">
      <c r="A12" t="s">
        <v>65</v>
      </c>
      <c r="B12" t="s">
        <v>15</v>
      </c>
      <c r="C12" t="e" vm="63">
        <v>#VALUE!</v>
      </c>
    </row>
    <row r="13" spans="1:6" x14ac:dyDescent="0.3">
      <c r="A13" t="s">
        <v>66</v>
      </c>
      <c r="B13" t="s">
        <v>25</v>
      </c>
      <c r="C13" t="e" vm="66">
        <v>#VALUE!</v>
      </c>
    </row>
    <row r="14" spans="1:6" x14ac:dyDescent="0.3">
      <c r="A14" t="s">
        <v>67</v>
      </c>
      <c r="B14" t="s">
        <v>9</v>
      </c>
      <c r="C14" t="e" vm="67">
        <v>#VALUE!</v>
      </c>
    </row>
    <row r="15" spans="1:6" x14ac:dyDescent="0.3">
      <c r="A15" t="s">
        <v>68</v>
      </c>
      <c r="B15" t="s">
        <v>12</v>
      </c>
      <c r="C15" t="e" vm="66">
        <v>#VALUE!</v>
      </c>
    </row>
    <row r="16" spans="1:6" x14ac:dyDescent="0.3">
      <c r="A16" t="s">
        <v>69</v>
      </c>
      <c r="B16" t="s">
        <v>15</v>
      </c>
      <c r="C16" t="e" vm="68">
        <v>#VALUE!</v>
      </c>
    </row>
    <row r="17" spans="1:3" x14ac:dyDescent="0.3">
      <c r="A17" t="s">
        <v>70</v>
      </c>
      <c r="B17" t="s">
        <v>25</v>
      </c>
      <c r="C17" t="e" vm="68">
        <v>#VALUE!</v>
      </c>
    </row>
    <row r="18" spans="1:3" x14ac:dyDescent="0.3">
      <c r="A18" t="s">
        <v>71</v>
      </c>
      <c r="B18" t="s">
        <v>9</v>
      </c>
      <c r="C18" t="e" vm="69">
        <v>#VALUE!</v>
      </c>
    </row>
    <row r="19" spans="1:3" x14ac:dyDescent="0.3">
      <c r="A19" t="s">
        <v>72</v>
      </c>
      <c r="B19" t="s">
        <v>12</v>
      </c>
      <c r="C19" t="e" vm="64">
        <v>#VALUE!</v>
      </c>
    </row>
    <row r="20" spans="1:3" x14ac:dyDescent="0.3">
      <c r="A20" t="s">
        <v>73</v>
      </c>
      <c r="B20" t="s">
        <v>15</v>
      </c>
      <c r="C20" t="e" vm="70">
        <v>#VALUE!</v>
      </c>
    </row>
    <row r="21" spans="1:3" x14ac:dyDescent="0.3">
      <c r="A21" t="s">
        <v>74</v>
      </c>
      <c r="B21" t="s">
        <v>25</v>
      </c>
      <c r="C21" t="e" vm="71">
        <v>#VALUE!</v>
      </c>
    </row>
    <row r="22" spans="1:3" x14ac:dyDescent="0.3">
      <c r="A22" t="s">
        <v>75</v>
      </c>
      <c r="B22" t="s">
        <v>9</v>
      </c>
      <c r="C22" t="e" vm="72">
        <v>#VALUE!</v>
      </c>
    </row>
    <row r="23" spans="1:3" x14ac:dyDescent="0.3">
      <c r="A23" t="s">
        <v>76</v>
      </c>
      <c r="B23" t="s">
        <v>12</v>
      </c>
      <c r="C23" t="e" vm="73">
        <v>#VALUE!</v>
      </c>
    </row>
    <row r="24" spans="1:3" x14ac:dyDescent="0.3">
      <c r="A24" t="s">
        <v>77</v>
      </c>
      <c r="B24" t="s">
        <v>15</v>
      </c>
      <c r="C24" t="e" vm="64">
        <v>#VALUE!</v>
      </c>
    </row>
    <row r="25" spans="1:3" x14ac:dyDescent="0.3">
      <c r="A25" t="s">
        <v>78</v>
      </c>
      <c r="B25" t="s">
        <v>25</v>
      </c>
      <c r="C25" t="e" vm="73">
        <v>#VALUE!</v>
      </c>
    </row>
    <row r="26" spans="1:3" x14ac:dyDescent="0.3">
      <c r="A26" t="s">
        <v>79</v>
      </c>
      <c r="B26" t="s">
        <v>9</v>
      </c>
      <c r="C26" t="e" vm="74">
        <v>#VALUE!</v>
      </c>
    </row>
    <row r="27" spans="1:3" x14ac:dyDescent="0.3">
      <c r="A27" t="s">
        <v>80</v>
      </c>
      <c r="B27" t="s">
        <v>12</v>
      </c>
      <c r="C27" t="e" vm="68">
        <v>#VALUE!</v>
      </c>
    </row>
    <row r="28" spans="1:3" x14ac:dyDescent="0.3">
      <c r="A28" t="s">
        <v>81</v>
      </c>
      <c r="B28" t="s">
        <v>15</v>
      </c>
      <c r="C28" t="e" vm="75">
        <v>#VALUE!</v>
      </c>
    </row>
    <row r="29" spans="1:3" x14ac:dyDescent="0.3">
      <c r="A29" t="s">
        <v>82</v>
      </c>
      <c r="B29" t="s">
        <v>25</v>
      </c>
      <c r="C29" t="e" vm="76">
        <v>#VALUE!</v>
      </c>
    </row>
    <row r="30" spans="1:3" x14ac:dyDescent="0.3">
      <c r="A30" t="s">
        <v>83</v>
      </c>
      <c r="B30" t="s">
        <v>9</v>
      </c>
      <c r="C30" t="e" vm="77">
        <v>#VALUE!</v>
      </c>
    </row>
    <row r="31" spans="1:3" x14ac:dyDescent="0.3">
      <c r="A31" t="s">
        <v>84</v>
      </c>
      <c r="B31" t="s">
        <v>12</v>
      </c>
      <c r="C31" t="e" vm="57">
        <v>#VALUE!</v>
      </c>
    </row>
  </sheetData>
  <phoneticPr fontId="2" type="noConversion"/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DE63-A1D2-41E6-929C-1D8590153BC1}">
  <dimension ref="A1:P29"/>
  <sheetViews>
    <sheetView zoomScale="130" zoomScaleNormal="130" workbookViewId="0"/>
  </sheetViews>
  <sheetFormatPr defaultRowHeight="16.5" x14ac:dyDescent="0.3"/>
  <cols>
    <col min="1" max="5" width="11.625" customWidth="1"/>
    <col min="6" max="6" width="3.625" customWidth="1"/>
    <col min="7" max="11" width="11.625" customWidth="1"/>
    <col min="12" max="12" width="3.625" customWidth="1"/>
    <col min="13" max="13" width="16.625" customWidth="1"/>
  </cols>
  <sheetData>
    <row r="1" spans="1:16" x14ac:dyDescent="0.3">
      <c r="A1" t="str" cm="1">
        <f t="array" aca="1" ref="A1:E13" ca="1">_xlfn.IMPORTCSV(설정!B1&amp;"일일매출_2026-10-07.csv",-1)</f>
        <v>일자</v>
      </c>
      <c r="B1" t="str">
        <f ca="1"/>
        <v>지점</v>
      </c>
      <c r="C1" t="str">
        <f ca="1"/>
        <v>품목</v>
      </c>
      <c r="D1" t="str">
        <f ca="1"/>
        <v>수량</v>
      </c>
      <c r="E1" t="str">
        <f ca="1"/>
        <v>금액</v>
      </c>
      <c r="M1" t="s">
        <v>132</v>
      </c>
    </row>
    <row r="2" spans="1:16" x14ac:dyDescent="0.3">
      <c r="A2" vm="78">
        <f ca="1"/>
        <v>46302</v>
      </c>
      <c r="B2" t="str">
        <f ca="1"/>
        <v>강남</v>
      </c>
      <c r="C2" t="str">
        <f ca="1"/>
        <v>아메리카노</v>
      </c>
      <c r="D2">
        <f ca="1"/>
        <v>182</v>
      </c>
      <c r="E2">
        <f ca="1"/>
        <v>819000</v>
      </c>
      <c r="M2">
        <f ca="1">SUM(_xlfn.CHOOSECOLS(_xlfn.ANCHORARRAY(A1),5))</f>
        <v>6117000</v>
      </c>
    </row>
    <row r="3" spans="1:16" x14ac:dyDescent="0.3">
      <c r="A3" vm="78">
        <f ca="1"/>
        <v>46302</v>
      </c>
      <c r="B3" t="str">
        <f ca="1"/>
        <v>강남</v>
      </c>
      <c r="C3" t="str">
        <f ca="1"/>
        <v>라테</v>
      </c>
      <c r="D3">
        <f ca="1"/>
        <v>96</v>
      </c>
      <c r="E3">
        <f ca="1"/>
        <v>528000</v>
      </c>
    </row>
    <row r="4" spans="1:16" x14ac:dyDescent="0.3">
      <c r="A4" vm="78">
        <f ca="1"/>
        <v>46302</v>
      </c>
      <c r="B4" t="str">
        <f ca="1"/>
        <v>강남</v>
      </c>
      <c r="C4" t="str">
        <f ca="1"/>
        <v>샌드위치</v>
      </c>
      <c r="D4">
        <f ca="1"/>
        <v>41</v>
      </c>
      <c r="E4">
        <f ca="1"/>
        <v>266500</v>
      </c>
    </row>
    <row r="5" spans="1:16" x14ac:dyDescent="0.3">
      <c r="A5" vm="78">
        <f ca="1"/>
        <v>46302</v>
      </c>
      <c r="B5" t="str">
        <f ca="1"/>
        <v>판교</v>
      </c>
      <c r="C5" t="str">
        <f ca="1"/>
        <v>아메리카노</v>
      </c>
      <c r="D5">
        <f ca="1"/>
        <v>215</v>
      </c>
      <c r="E5">
        <f ca="1"/>
        <v>967500</v>
      </c>
      <c r="M5" t="str" cm="1">
        <f t="array" aca="1" ref="M5:P13" ca="1">_xlfn.IMPORTTEXT(설정!B1&amp;"재고현황_창고.txt","|",2)</f>
        <v>품번</v>
      </c>
      <c r="N5" t="str">
        <f ca="1"/>
        <v>품명</v>
      </c>
      <c r="O5" t="str">
        <f ca="1"/>
        <v>현재고</v>
      </c>
      <c r="P5" t="str">
        <f ca="1"/>
        <v>안전재고</v>
      </c>
    </row>
    <row r="6" spans="1:16" x14ac:dyDescent="0.3">
      <c r="A6" vm="78">
        <f ca="1"/>
        <v>46302</v>
      </c>
      <c r="B6" t="str">
        <f ca="1"/>
        <v>판교</v>
      </c>
      <c r="C6" t="str">
        <f ca="1"/>
        <v>라테</v>
      </c>
      <c r="D6">
        <f ca="1"/>
        <v>120</v>
      </c>
      <c r="E6">
        <f ca="1"/>
        <v>660000</v>
      </c>
      <c r="M6" t="str">
        <f ca="1"/>
        <v>A-101</v>
      </c>
      <c r="N6" t="str">
        <f ca="1"/>
        <v>볼트 M8</v>
      </c>
      <c r="O6">
        <f ca="1"/>
        <v>1200</v>
      </c>
      <c r="P6">
        <f ca="1"/>
        <v>300</v>
      </c>
    </row>
    <row r="7" spans="1:16" x14ac:dyDescent="0.3">
      <c r="A7" vm="78">
        <f ca="1"/>
        <v>46302</v>
      </c>
      <c r="B7" t="str">
        <f ca="1"/>
        <v>판교</v>
      </c>
      <c r="C7" t="str">
        <f ca="1"/>
        <v>샌드위치</v>
      </c>
      <c r="D7">
        <f ca="1"/>
        <v>58</v>
      </c>
      <c r="E7">
        <f ca="1"/>
        <v>377000</v>
      </c>
      <c r="M7" t="str">
        <f ca="1"/>
        <v>A-102</v>
      </c>
      <c r="N7" t="str">
        <f ca="1"/>
        <v>볼트 M10</v>
      </c>
      <c r="O7">
        <f ca="1"/>
        <v>450</v>
      </c>
      <c r="P7">
        <f ca="1"/>
        <v>300</v>
      </c>
    </row>
    <row r="8" spans="1:16" x14ac:dyDescent="0.3">
      <c r="A8" vm="78">
        <f ca="1"/>
        <v>46302</v>
      </c>
      <c r="B8" t="str">
        <f ca="1"/>
        <v>수원</v>
      </c>
      <c r="C8" t="str">
        <f ca="1"/>
        <v>아메리카노</v>
      </c>
      <c r="D8">
        <f ca="1"/>
        <v>134</v>
      </c>
      <c r="E8">
        <f ca="1"/>
        <v>603000</v>
      </c>
      <c r="M8" t="str">
        <f ca="1"/>
        <v>B-201</v>
      </c>
      <c r="N8" t="str">
        <f ca="1"/>
        <v>너트 M8</v>
      </c>
      <c r="O8">
        <f ca="1"/>
        <v>2300</v>
      </c>
      <c r="P8">
        <f ca="1"/>
        <v>500</v>
      </c>
    </row>
    <row r="9" spans="1:16" x14ac:dyDescent="0.3">
      <c r="A9" vm="78">
        <f ca="1"/>
        <v>46302</v>
      </c>
      <c r="B9" t="str">
        <f ca="1"/>
        <v>수원</v>
      </c>
      <c r="C9" t="str">
        <f ca="1"/>
        <v>라테</v>
      </c>
      <c r="D9">
        <f ca="1"/>
        <v>71</v>
      </c>
      <c r="E9">
        <f ca="1"/>
        <v>390500</v>
      </c>
      <c r="M9" t="str">
        <f ca="1"/>
        <v>B-202</v>
      </c>
      <c r="N9" t="str">
        <f ca="1"/>
        <v>너트 M10</v>
      </c>
      <c r="O9">
        <f ca="1"/>
        <v>380</v>
      </c>
      <c r="P9">
        <f ca="1"/>
        <v>500</v>
      </c>
    </row>
    <row r="10" spans="1:16" x14ac:dyDescent="0.3">
      <c r="A10" vm="78">
        <f ca="1"/>
        <v>46302</v>
      </c>
      <c r="B10" t="str">
        <f ca="1"/>
        <v>수원</v>
      </c>
      <c r="C10" t="str">
        <f ca="1"/>
        <v>샌드위치</v>
      </c>
      <c r="D10">
        <f ca="1"/>
        <v>22</v>
      </c>
      <c r="E10">
        <f ca="1"/>
        <v>143000</v>
      </c>
      <c r="M10" t="str">
        <f ca="1"/>
        <v>C-301</v>
      </c>
      <c r="N10" t="str">
        <f ca="1"/>
        <v>베어링 6204</v>
      </c>
      <c r="O10">
        <f ca="1"/>
        <v>95</v>
      </c>
      <c r="P10">
        <f ca="1"/>
        <v>100</v>
      </c>
    </row>
    <row r="11" spans="1:16" x14ac:dyDescent="0.3">
      <c r="A11" vm="78">
        <f ca="1"/>
        <v>46302</v>
      </c>
      <c r="B11" t="str">
        <f ca="1"/>
        <v>인천</v>
      </c>
      <c r="C11" t="str">
        <f ca="1"/>
        <v>아메리카노</v>
      </c>
      <c r="D11">
        <f ca="1"/>
        <v>158</v>
      </c>
      <c r="E11">
        <f ca="1"/>
        <v>711000</v>
      </c>
      <c r="M11" t="str">
        <f ca="1"/>
        <v>C-302</v>
      </c>
      <c r="N11" t="str">
        <f ca="1"/>
        <v>베어링 6205</v>
      </c>
      <c r="O11">
        <f ca="1"/>
        <v>140</v>
      </c>
      <c r="P11">
        <f ca="1"/>
        <v>100</v>
      </c>
    </row>
    <row r="12" spans="1:16" x14ac:dyDescent="0.3">
      <c r="A12" vm="78">
        <f ca="1"/>
        <v>46302</v>
      </c>
      <c r="B12" t="str">
        <f ca="1"/>
        <v>인천</v>
      </c>
      <c r="C12" t="str">
        <f ca="1"/>
        <v>라테</v>
      </c>
      <c r="D12">
        <f ca="1"/>
        <v>83</v>
      </c>
      <c r="E12">
        <f ca="1"/>
        <v>456500</v>
      </c>
      <c r="M12" t="str">
        <f ca="1"/>
        <v>D-401</v>
      </c>
      <c r="N12" t="str">
        <f ca="1"/>
        <v>기어 20T</v>
      </c>
      <c r="O12">
        <f ca="1"/>
        <v>60</v>
      </c>
      <c r="P12">
        <f ca="1"/>
        <v>50</v>
      </c>
    </row>
    <row r="13" spans="1:16" x14ac:dyDescent="0.3">
      <c r="A13" vm="78">
        <f ca="1"/>
        <v>46302</v>
      </c>
      <c r="B13" t="str">
        <f ca="1"/>
        <v>인천</v>
      </c>
      <c r="C13" t="str">
        <f ca="1"/>
        <v>샌드위치</v>
      </c>
      <c r="D13">
        <f ca="1"/>
        <v>30</v>
      </c>
      <c r="E13">
        <f ca="1"/>
        <v>195000</v>
      </c>
      <c r="M13" t="str">
        <f ca="1"/>
        <v>E-501</v>
      </c>
      <c r="N13" t="str">
        <f ca="1"/>
        <v>스프링 S12</v>
      </c>
      <c r="O13">
        <f ca="1"/>
        <v>410</v>
      </c>
      <c r="P13">
        <f ca="1"/>
        <v>200</v>
      </c>
    </row>
    <row r="16" spans="1:16" x14ac:dyDescent="0.3">
      <c r="A16" t="str" cm="1">
        <f t="array" aca="1" ref="A16:E29" ca="1">_xlfn.IMPORTCSV(설정!B1&amp;"일일매출_구시스템_2026-10-07.csv")</f>
        <v>����</v>
      </c>
      <c r="B16" t="str">
        <f ca="1"/>
        <v>����</v>
      </c>
      <c r="C16" t="str">
        <f ca="1"/>
        <v>ǰ��</v>
      </c>
      <c r="D16" t="str">
        <f ca="1"/>
        <v>����</v>
      </c>
      <c r="E16" t="str">
        <f ca="1"/>
        <v>�ݾ�</v>
      </c>
      <c r="G16" t="str" cm="1">
        <f t="array" aca="1" ref="G16:K28" ca="1">_xlfn.IMPORTTEXT(설정!B1&amp;"일일매출_구시스템_2026-10-07.csv",",",-1,,949)</f>
        <v>일자</v>
      </c>
      <c r="H16" t="str">
        <f ca="1"/>
        <v>지점</v>
      </c>
      <c r="I16" t="str">
        <f ca="1"/>
        <v>품목</v>
      </c>
      <c r="J16" t="str">
        <f ca="1"/>
        <v>수량</v>
      </c>
      <c r="K16" t="str">
        <f ca="1"/>
        <v>금액</v>
      </c>
    </row>
    <row r="17" spans="1:11" x14ac:dyDescent="0.3">
      <c r="A17" vm="78">
        <f ca="1"/>
        <v>46302</v>
      </c>
      <c r="B17" t="str">
        <f ca="1"/>
        <v>����</v>
      </c>
      <c r="C17" t="str">
        <f ca="1"/>
        <v>�Ƹ޸�ī��</v>
      </c>
      <c r="D17">
        <f ca="1"/>
        <v>182</v>
      </c>
      <c r="E17">
        <f ca="1"/>
        <v>819000</v>
      </c>
      <c r="G17" vm="78">
        <f ca="1"/>
        <v>46302</v>
      </c>
      <c r="H17" t="str">
        <f ca="1"/>
        <v>강남</v>
      </c>
      <c r="I17" t="str">
        <f ca="1"/>
        <v>아메리카노</v>
      </c>
      <c r="J17">
        <f ca="1"/>
        <v>182</v>
      </c>
      <c r="K17">
        <f ca="1"/>
        <v>819000</v>
      </c>
    </row>
    <row r="18" spans="1:11" x14ac:dyDescent="0.3">
      <c r="A18" vm="78">
        <f ca="1"/>
        <v>46302</v>
      </c>
      <c r="B18" t="str">
        <f ca="1"/>
        <v>����</v>
      </c>
      <c r="C18" t="str">
        <f ca="1"/>
        <v>����</v>
      </c>
      <c r="D18">
        <f ca="1"/>
        <v>96</v>
      </c>
      <c r="E18">
        <f ca="1"/>
        <v>528000</v>
      </c>
      <c r="G18" vm="78">
        <f ca="1"/>
        <v>46302</v>
      </c>
      <c r="H18" t="str">
        <f ca="1"/>
        <v>강남</v>
      </c>
      <c r="I18" t="str">
        <f ca="1"/>
        <v>라테</v>
      </c>
      <c r="J18">
        <f ca="1"/>
        <v>96</v>
      </c>
      <c r="K18">
        <f ca="1"/>
        <v>528000</v>
      </c>
    </row>
    <row r="19" spans="1:11" x14ac:dyDescent="0.3">
      <c r="A19" vm="78">
        <f ca="1"/>
        <v>46302</v>
      </c>
      <c r="B19" t="str">
        <f ca="1"/>
        <v>����</v>
      </c>
      <c r="C19" t="str">
        <f ca="1"/>
        <v>������ġ</v>
      </c>
      <c r="D19">
        <f ca="1"/>
        <v>41</v>
      </c>
      <c r="E19">
        <f ca="1"/>
        <v>266500</v>
      </c>
      <c r="G19" vm="78">
        <f ca="1"/>
        <v>46302</v>
      </c>
      <c r="H19" t="str">
        <f ca="1"/>
        <v>강남</v>
      </c>
      <c r="I19" t="str">
        <f ca="1"/>
        <v>샌드위치</v>
      </c>
      <c r="J19">
        <f ca="1"/>
        <v>41</v>
      </c>
      <c r="K19">
        <f ca="1"/>
        <v>266500</v>
      </c>
    </row>
    <row r="20" spans="1:11" x14ac:dyDescent="0.3">
      <c r="A20" vm="78">
        <f ca="1"/>
        <v>46302</v>
      </c>
      <c r="B20" t="str">
        <f ca="1"/>
        <v>�Ǳ�</v>
      </c>
      <c r="C20" t="str">
        <f ca="1"/>
        <v>�Ƹ޸�ī��</v>
      </c>
      <c r="D20">
        <f ca="1"/>
        <v>215</v>
      </c>
      <c r="E20">
        <f ca="1"/>
        <v>967500</v>
      </c>
      <c r="G20" vm="78">
        <f ca="1"/>
        <v>46302</v>
      </c>
      <c r="H20" t="str">
        <f ca="1"/>
        <v>판교</v>
      </c>
      <c r="I20" t="str">
        <f ca="1"/>
        <v>아메리카노</v>
      </c>
      <c r="J20">
        <f ca="1"/>
        <v>215</v>
      </c>
      <c r="K20">
        <f ca="1"/>
        <v>967500</v>
      </c>
    </row>
    <row r="21" spans="1:11" x14ac:dyDescent="0.3">
      <c r="A21" vm="78">
        <f ca="1"/>
        <v>46302</v>
      </c>
      <c r="B21" t="str">
        <f ca="1"/>
        <v>�Ǳ�</v>
      </c>
      <c r="C21" t="str">
        <f ca="1"/>
        <v>����</v>
      </c>
      <c r="D21">
        <f ca="1"/>
        <v>120</v>
      </c>
      <c r="E21">
        <f ca="1"/>
        <v>660000</v>
      </c>
      <c r="G21" vm="78">
        <f ca="1"/>
        <v>46302</v>
      </c>
      <c r="H21" t="str">
        <f ca="1"/>
        <v>판교</v>
      </c>
      <c r="I21" t="str">
        <f ca="1"/>
        <v>라테</v>
      </c>
      <c r="J21">
        <f ca="1"/>
        <v>120</v>
      </c>
      <c r="K21">
        <f ca="1"/>
        <v>660000</v>
      </c>
    </row>
    <row r="22" spans="1:11" x14ac:dyDescent="0.3">
      <c r="A22" vm="78">
        <f ca="1"/>
        <v>46302</v>
      </c>
      <c r="B22" t="str">
        <f ca="1"/>
        <v>�Ǳ�</v>
      </c>
      <c r="C22" t="str">
        <f ca="1"/>
        <v>������ġ</v>
      </c>
      <c r="D22">
        <f ca="1"/>
        <v>58</v>
      </c>
      <c r="E22">
        <f ca="1"/>
        <v>377000</v>
      </c>
      <c r="G22" vm="78">
        <f ca="1"/>
        <v>46302</v>
      </c>
      <c r="H22" t="str">
        <f ca="1"/>
        <v>판교</v>
      </c>
      <c r="I22" t="str">
        <f ca="1"/>
        <v>샌드위치</v>
      </c>
      <c r="J22">
        <f ca="1"/>
        <v>58</v>
      </c>
      <c r="K22">
        <f ca="1"/>
        <v>377000</v>
      </c>
    </row>
    <row r="23" spans="1:11" x14ac:dyDescent="0.3">
      <c r="A23" vm="78">
        <f ca="1"/>
        <v>46302</v>
      </c>
      <c r="B23" t="str">
        <f ca="1"/>
        <v>����</v>
      </c>
      <c r="C23" t="str">
        <f ca="1"/>
        <v>�Ƹ޸�ī��</v>
      </c>
      <c r="D23">
        <f ca="1"/>
        <v>134</v>
      </c>
      <c r="E23">
        <f ca="1"/>
        <v>603000</v>
      </c>
      <c r="G23" vm="78">
        <f ca="1"/>
        <v>46302</v>
      </c>
      <c r="H23" t="str">
        <f ca="1"/>
        <v>수원</v>
      </c>
      <c r="I23" t="str">
        <f ca="1"/>
        <v>아메리카노</v>
      </c>
      <c r="J23">
        <f ca="1"/>
        <v>134</v>
      </c>
      <c r="K23">
        <f ca="1"/>
        <v>603000</v>
      </c>
    </row>
    <row r="24" spans="1:11" x14ac:dyDescent="0.3">
      <c r="A24" vm="78">
        <f ca="1"/>
        <v>46302</v>
      </c>
      <c r="B24" t="str">
        <f ca="1"/>
        <v>����</v>
      </c>
      <c r="C24" t="str">
        <f ca="1"/>
        <v>����</v>
      </c>
      <c r="D24">
        <f ca="1"/>
        <v>71</v>
      </c>
      <c r="E24">
        <f ca="1"/>
        <v>390500</v>
      </c>
      <c r="G24" vm="78">
        <f ca="1"/>
        <v>46302</v>
      </c>
      <c r="H24" t="str">
        <f ca="1"/>
        <v>수원</v>
      </c>
      <c r="I24" t="str">
        <f ca="1"/>
        <v>라테</v>
      </c>
      <c r="J24">
        <f ca="1"/>
        <v>71</v>
      </c>
      <c r="K24">
        <f ca="1"/>
        <v>390500</v>
      </c>
    </row>
    <row r="25" spans="1:11" x14ac:dyDescent="0.3">
      <c r="A25" vm="78">
        <f ca="1"/>
        <v>46302</v>
      </c>
      <c r="B25" t="str">
        <f ca="1"/>
        <v>����</v>
      </c>
      <c r="C25" t="str">
        <f ca="1"/>
        <v>������ġ</v>
      </c>
      <c r="D25">
        <f ca="1"/>
        <v>22</v>
      </c>
      <c r="E25">
        <f ca="1"/>
        <v>143000</v>
      </c>
      <c r="G25" vm="78">
        <f ca="1"/>
        <v>46302</v>
      </c>
      <c r="H25" t="str">
        <f ca="1"/>
        <v>수원</v>
      </c>
      <c r="I25" t="str">
        <f ca="1"/>
        <v>샌드위치</v>
      </c>
      <c r="J25">
        <f ca="1"/>
        <v>22</v>
      </c>
      <c r="K25">
        <f ca="1"/>
        <v>143000</v>
      </c>
    </row>
    <row r="26" spans="1:11" x14ac:dyDescent="0.3">
      <c r="A26" vm="78">
        <f ca="1"/>
        <v>46302</v>
      </c>
      <c r="B26" t="str">
        <f ca="1"/>
        <v>��õ</v>
      </c>
      <c r="C26" t="str">
        <f ca="1"/>
        <v>�Ƹ޸�ī��</v>
      </c>
      <c r="D26">
        <f ca="1"/>
        <v>158</v>
      </c>
      <c r="E26">
        <f ca="1"/>
        <v>711000</v>
      </c>
      <c r="G26" vm="78">
        <f ca="1"/>
        <v>46302</v>
      </c>
      <c r="H26" t="str">
        <f ca="1"/>
        <v>인천</v>
      </c>
      <c r="I26" t="str">
        <f ca="1"/>
        <v>아메리카노</v>
      </c>
      <c r="J26">
        <f ca="1"/>
        <v>158</v>
      </c>
      <c r="K26">
        <f ca="1"/>
        <v>711000</v>
      </c>
    </row>
    <row r="27" spans="1:11" x14ac:dyDescent="0.3">
      <c r="A27" vm="78">
        <f ca="1"/>
        <v>46302</v>
      </c>
      <c r="B27" t="str">
        <f ca="1"/>
        <v>��õ</v>
      </c>
      <c r="C27" t="str">
        <f ca="1"/>
        <v>����</v>
      </c>
      <c r="D27">
        <f ca="1"/>
        <v>83</v>
      </c>
      <c r="E27">
        <f ca="1"/>
        <v>456500</v>
      </c>
      <c r="G27" vm="78">
        <f ca="1"/>
        <v>46302</v>
      </c>
      <c r="H27" t="str">
        <f ca="1"/>
        <v>인천</v>
      </c>
      <c r="I27" t="str">
        <f ca="1"/>
        <v>라테</v>
      </c>
      <c r="J27">
        <f ca="1"/>
        <v>83</v>
      </c>
      <c r="K27">
        <f ca="1"/>
        <v>456500</v>
      </c>
    </row>
    <row r="28" spans="1:11" x14ac:dyDescent="0.3">
      <c r="A28" vm="78">
        <f ca="1"/>
        <v>46302</v>
      </c>
      <c r="B28" t="str">
        <f ca="1"/>
        <v>��õ</v>
      </c>
      <c r="C28" t="str">
        <f ca="1"/>
        <v>������ġ</v>
      </c>
      <c r="D28">
        <f ca="1"/>
        <v>30</v>
      </c>
      <c r="E28">
        <f ca="1"/>
        <v>195000</v>
      </c>
      <c r="G28" vm="78">
        <f ca="1"/>
        <v>46302</v>
      </c>
      <c r="H28" t="str">
        <f ca="1"/>
        <v>인천</v>
      </c>
      <c r="I28" t="str">
        <f ca="1"/>
        <v>샌드위치</v>
      </c>
      <c r="J28">
        <f ca="1"/>
        <v>30</v>
      </c>
      <c r="K28">
        <f ca="1"/>
        <v>195000</v>
      </c>
    </row>
    <row r="29" spans="1:11" x14ac:dyDescent="0.3">
      <c r="A29" t="str">
        <f ca="1"/>
        <v>�հ�</v>
      </c>
      <c r="B29" t="str">
        <f ca="1"/>
        <v/>
      </c>
      <c r="C29" t="str">
        <f ca="1"/>
        <v/>
      </c>
      <c r="D29">
        <f ca="1"/>
        <v>1210</v>
      </c>
      <c r="E29">
        <f ca="1"/>
        <v>6117000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zoomScale="130" zoomScaleNormal="130" workbookViewId="0">
      <pane ySplit="1" topLeftCell="A2" activePane="bottomLeft" state="frozen"/>
      <selection pane="bottomLeft"/>
    </sheetView>
  </sheetViews>
  <sheetFormatPr defaultRowHeight="16.5" x14ac:dyDescent="0.3"/>
  <cols>
    <col min="1" max="2" width="11" customWidth="1"/>
    <col min="3" max="4" width="9" customWidth="1"/>
    <col min="7" max="7" width="26.75" bestFit="1" customWidth="1"/>
  </cols>
  <sheetData>
    <row r="1" spans="1:9" x14ac:dyDescent="0.3">
      <c r="A1" t="s">
        <v>85</v>
      </c>
      <c r="B1" t="s">
        <v>86</v>
      </c>
      <c r="C1" t="s">
        <v>87</v>
      </c>
      <c r="D1" t="s">
        <v>88</v>
      </c>
      <c r="F1" t="s">
        <v>128</v>
      </c>
      <c r="G1" t="s">
        <v>129</v>
      </c>
      <c r="H1" t="s">
        <v>130</v>
      </c>
      <c r="I1" t="s">
        <v>131</v>
      </c>
    </row>
    <row r="2" spans="1:9" x14ac:dyDescent="0.3">
      <c r="A2" t="s">
        <v>89</v>
      </c>
      <c r="B2" t="s">
        <v>90</v>
      </c>
      <c r="C2" t="s">
        <v>91</v>
      </c>
      <c r="D2">
        <v>500</v>
      </c>
      <c r="F2" t="str" cm="1">
        <f t="array" ref="F2:F5">_xlfn.UNIQUE(주문[거래처])</f>
        <v>대성기계</v>
      </c>
      <c r="G2" t="e" cm="1" vm="79">
        <f t="array" ref="G2">_xlfn._ARRAY(_xlfn._ARRAYROW(_xlfn._xlws.SORT(_xlfn.UNIQUE(_xlfn._xlws.FILTER(주문[품목],주문[거래처]=F2)))))</f>
        <v>#VALUE!</v>
      </c>
      <c r="H2">
        <f t="shared" ref="H2:H5" si="0">COUNTA(G2)</f>
        <v>4</v>
      </c>
      <c r="I2" t="b">
        <f t="shared" ref="I2:I5" si="1">_xlfn.HAS(G2,"베어링")</f>
        <v>1</v>
      </c>
    </row>
    <row r="3" spans="1:9" x14ac:dyDescent="0.3">
      <c r="A3" t="s">
        <v>92</v>
      </c>
      <c r="B3" t="s">
        <v>93</v>
      </c>
      <c r="C3" t="s">
        <v>94</v>
      </c>
      <c r="D3">
        <v>120</v>
      </c>
      <c r="F3" t="str">
        <v>한빛전자</v>
      </c>
      <c r="G3" t="e" cm="1" vm="80">
        <f t="array" ref="G3">_xlfn._ARRAY(_xlfn._ARRAYROW(_xlfn._xlws.SORT(_xlfn.UNIQUE(_xlfn._xlws.FILTER(주문[품목],주문[거래처]=F3)))))</f>
        <v>#VALUE!</v>
      </c>
      <c r="H3">
        <f t="shared" si="0"/>
        <v>4</v>
      </c>
      <c r="I3" t="b">
        <f t="shared" si="1"/>
        <v>1</v>
      </c>
    </row>
    <row r="4" spans="1:9" x14ac:dyDescent="0.3">
      <c r="A4" t="s">
        <v>95</v>
      </c>
      <c r="B4" t="s">
        <v>90</v>
      </c>
      <c r="C4" t="s">
        <v>96</v>
      </c>
      <c r="D4">
        <v>800</v>
      </c>
      <c r="F4" t="str">
        <v>미래산업</v>
      </c>
      <c r="G4" t="e" cm="1" vm="81">
        <f t="array" ref="G4">_xlfn._ARRAY(_xlfn._ARRAYROW(_xlfn._xlws.SORT(_xlfn.UNIQUE(_xlfn._xlws.FILTER(주문[품목],주문[거래처]=F4)))))</f>
        <v>#VALUE!</v>
      </c>
      <c r="H4">
        <f t="shared" si="0"/>
        <v>4</v>
      </c>
      <c r="I4" t="b">
        <f t="shared" si="1"/>
        <v>0</v>
      </c>
    </row>
    <row r="5" spans="1:9" x14ac:dyDescent="0.3">
      <c r="A5" t="s">
        <v>97</v>
      </c>
      <c r="B5" t="s">
        <v>98</v>
      </c>
      <c r="C5" t="s">
        <v>99</v>
      </c>
      <c r="D5">
        <v>60</v>
      </c>
      <c r="F5" t="str">
        <v>동방유통</v>
      </c>
      <c r="G5" t="e" cm="1" vm="82">
        <f t="array" ref="G5">_xlfn._ARRAY(_xlfn._ARRAYROW(_xlfn._xlws.SORT(_xlfn.UNIQUE(_xlfn._xlws.FILTER(주문[품목],주문[거래처]=F5)))))</f>
        <v>#VALUE!</v>
      </c>
      <c r="H5">
        <f t="shared" si="0"/>
        <v>3</v>
      </c>
      <c r="I5" t="b">
        <f t="shared" si="1"/>
        <v>0</v>
      </c>
    </row>
    <row r="6" spans="1:9" x14ac:dyDescent="0.3">
      <c r="A6" t="s">
        <v>100</v>
      </c>
      <c r="B6" t="s">
        <v>101</v>
      </c>
      <c r="C6" t="s">
        <v>91</v>
      </c>
      <c r="D6">
        <v>300</v>
      </c>
    </row>
    <row r="7" spans="1:9" x14ac:dyDescent="0.3">
      <c r="A7" t="s">
        <v>102</v>
      </c>
      <c r="B7" t="s">
        <v>93</v>
      </c>
      <c r="C7" t="s">
        <v>103</v>
      </c>
      <c r="D7">
        <v>400</v>
      </c>
    </row>
    <row r="8" spans="1:9" x14ac:dyDescent="0.3">
      <c r="A8" t="s">
        <v>104</v>
      </c>
      <c r="B8" t="s">
        <v>90</v>
      </c>
      <c r="C8" t="s">
        <v>94</v>
      </c>
      <c r="D8">
        <v>90</v>
      </c>
    </row>
    <row r="9" spans="1:9" x14ac:dyDescent="0.3">
      <c r="A9" t="s">
        <v>105</v>
      </c>
      <c r="B9" t="s">
        <v>98</v>
      </c>
      <c r="C9" t="s">
        <v>91</v>
      </c>
      <c r="D9">
        <v>700</v>
      </c>
    </row>
    <row r="10" spans="1:9" x14ac:dyDescent="0.3">
      <c r="A10" t="s">
        <v>106</v>
      </c>
      <c r="B10" t="s">
        <v>101</v>
      </c>
      <c r="C10" t="s">
        <v>96</v>
      </c>
      <c r="D10">
        <v>250</v>
      </c>
    </row>
    <row r="11" spans="1:9" x14ac:dyDescent="0.3">
      <c r="A11" t="s">
        <v>107</v>
      </c>
      <c r="B11" t="s">
        <v>93</v>
      </c>
      <c r="C11" t="s">
        <v>94</v>
      </c>
      <c r="D11">
        <v>80</v>
      </c>
    </row>
    <row r="12" spans="1:9" x14ac:dyDescent="0.3">
      <c r="A12" t="s">
        <v>108</v>
      </c>
      <c r="B12" t="s">
        <v>90</v>
      </c>
      <c r="C12" t="s">
        <v>91</v>
      </c>
      <c r="D12">
        <v>450</v>
      </c>
    </row>
    <row r="13" spans="1:9" x14ac:dyDescent="0.3">
      <c r="A13" t="s">
        <v>109</v>
      </c>
      <c r="B13" t="s">
        <v>98</v>
      </c>
      <c r="C13" t="s">
        <v>103</v>
      </c>
      <c r="D13">
        <v>150</v>
      </c>
    </row>
    <row r="14" spans="1:9" x14ac:dyDescent="0.3">
      <c r="A14" t="s">
        <v>110</v>
      </c>
      <c r="B14" t="s">
        <v>101</v>
      </c>
      <c r="C14" t="s">
        <v>99</v>
      </c>
      <c r="D14">
        <v>40</v>
      </c>
    </row>
    <row r="15" spans="1:9" x14ac:dyDescent="0.3">
      <c r="A15" t="s">
        <v>111</v>
      </c>
      <c r="B15" t="s">
        <v>93</v>
      </c>
      <c r="C15" t="s">
        <v>91</v>
      </c>
      <c r="D15">
        <v>600</v>
      </c>
    </row>
    <row r="16" spans="1:9" x14ac:dyDescent="0.3">
      <c r="A16" t="s">
        <v>112</v>
      </c>
      <c r="B16" t="s">
        <v>90</v>
      </c>
      <c r="C16" t="s">
        <v>99</v>
      </c>
      <c r="D16">
        <v>35</v>
      </c>
    </row>
    <row r="17" spans="1:4" x14ac:dyDescent="0.3">
      <c r="A17" t="s">
        <v>113</v>
      </c>
      <c r="B17" t="s">
        <v>98</v>
      </c>
      <c r="C17" t="s">
        <v>96</v>
      </c>
      <c r="D17">
        <v>900</v>
      </c>
    </row>
    <row r="18" spans="1:4" x14ac:dyDescent="0.3">
      <c r="A18" t="s">
        <v>114</v>
      </c>
      <c r="B18" t="s">
        <v>101</v>
      </c>
      <c r="C18" t="s">
        <v>91</v>
      </c>
      <c r="D18">
        <v>200</v>
      </c>
    </row>
    <row r="19" spans="1:4" x14ac:dyDescent="0.3">
      <c r="A19" t="s">
        <v>115</v>
      </c>
      <c r="B19" t="s">
        <v>93</v>
      </c>
      <c r="C19" t="s">
        <v>96</v>
      </c>
      <c r="D19">
        <v>300</v>
      </c>
    </row>
  </sheetData>
  <phoneticPr fontId="2" type="noConversion"/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zoomScale="130" zoomScaleNormal="130" workbookViewId="0"/>
  </sheetViews>
  <sheetFormatPr defaultRowHeight="16.5" x14ac:dyDescent="0.3"/>
  <cols>
    <col min="1" max="1" width="22" customWidth="1"/>
    <col min="2" max="2" width="40" customWidth="1"/>
  </cols>
  <sheetData>
    <row r="1" spans="1:2" x14ac:dyDescent="0.3">
      <c r="A1" s="1" t="s">
        <v>116</v>
      </c>
      <c r="B1" s="2" t="s">
        <v>117</v>
      </c>
    </row>
    <row r="3" spans="1:2" x14ac:dyDescent="0.3">
      <c r="A3" t="s">
        <v>118</v>
      </c>
    </row>
    <row r="4" spans="1:2" x14ac:dyDescent="0.3">
      <c r="A4" t="s">
        <v>119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프로젝트</vt:lpstr>
      <vt:lpstr>직원</vt:lpstr>
      <vt:lpstr>설문</vt:lpstr>
      <vt:lpstr>불러오기</vt:lpstr>
      <vt:lpstr>주문</vt:lpstr>
      <vt:lpstr>설정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 서랍</cp:lastModifiedBy>
  <dcterms:created xsi:type="dcterms:W3CDTF">2026-10-08T05:29:07Z</dcterms:created>
  <dcterms:modified xsi:type="dcterms:W3CDTF">2026-10-08T05:59:44Z</dcterms:modified>
</cp:coreProperties>
</file>